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10" windowWidth="1920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<sst xmlns="http://schemas.openxmlformats.org/spreadsheetml/2006/main" count="34" uniqueCount="34">
  <si>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Поселения</t>
  </si>
  <si>
    <t xml:space="preserve">Расчет налогового потенциала поселения </t>
  </si>
  <si>
    <t>НДФЛ</t>
  </si>
  <si>
    <t>Земельный налог</t>
  </si>
  <si>
    <t>Налог на имущество физических лиц</t>
  </si>
  <si>
    <t>Итого по поселениям</t>
  </si>
  <si>
    <t>налоговый потенциал поселения по НДФЛ</t>
  </si>
  <si>
    <t xml:space="preserve">налоговый потенциал поселения по земельному налогу </t>
  </si>
  <si>
    <t>налоговый потенциал поселения по налогу на имущество физических лиц</t>
  </si>
  <si>
    <r>
      <t>единый норматив отчислений в бюджеты поселений от НДФЛ (</t>
    </r>
    <r>
      <rPr>
        <b/>
        <sz val="10"/>
        <rFont val="Arial Cyr"/>
        <family val="0"/>
      </rPr>
      <t>Норм ндфл</t>
    </r>
    <r>
      <rPr>
        <sz val="10"/>
        <rFont val="Arial Cyr"/>
        <family val="0"/>
      </rPr>
      <t>) (%)</t>
    </r>
  </si>
  <si>
    <t>НП</t>
  </si>
  <si>
    <t>Н</t>
  </si>
  <si>
    <r>
      <t>кадастровая стоимость земель района в целом (</t>
    </r>
    <r>
      <rPr>
        <b/>
        <sz val="12"/>
        <rFont val="Arial Cyr"/>
        <family val="0"/>
      </rPr>
      <t>БН</t>
    </r>
    <r>
      <rPr>
        <b/>
        <sz val="10"/>
        <rFont val="Arial Cyr"/>
        <family val="0"/>
      </rPr>
      <t>зем</t>
    </r>
    <r>
      <rPr>
        <sz val="10"/>
        <rFont val="Arial Cyr"/>
        <family val="0"/>
      </rPr>
      <t>)</t>
    </r>
  </si>
  <si>
    <r>
      <t>Итого налоговый потенциал  поселения (</t>
    </r>
    <r>
      <rPr>
        <b/>
        <sz val="12"/>
        <rFont val="Arial Cyr"/>
        <family val="0"/>
      </rPr>
      <t>НП</t>
    </r>
    <r>
      <rPr>
        <b/>
        <sz val="10"/>
        <rFont val="Arial Cyr"/>
        <family val="0"/>
      </rPr>
      <t>i</t>
    </r>
    <r>
      <rPr>
        <sz val="10"/>
        <rFont val="Arial Cyr"/>
        <family val="0"/>
      </rPr>
      <t>)</t>
    </r>
  </si>
  <si>
    <r>
      <t xml:space="preserve">Численность поселения (по данным госстатистики) (чел.) </t>
    </r>
    <r>
      <rPr>
        <b/>
        <sz val="12"/>
        <rFont val="Arial Cyr"/>
        <family val="0"/>
      </rPr>
      <t>Н</t>
    </r>
    <r>
      <rPr>
        <b/>
        <sz val="10"/>
        <rFont val="Arial Cyr"/>
        <family val="0"/>
      </rPr>
      <t>i</t>
    </r>
  </si>
  <si>
    <r>
      <t>Индекс налогового потенциала поселения (</t>
    </r>
    <r>
      <rPr>
        <b/>
        <sz val="12"/>
        <rFont val="Arial Cyr"/>
        <family val="0"/>
      </rPr>
      <t>ИНП</t>
    </r>
    <r>
      <rPr>
        <b/>
        <sz val="10"/>
        <rFont val="Arial Cyr"/>
        <family val="0"/>
      </rPr>
      <t>i</t>
    </r>
    <r>
      <rPr>
        <sz val="10"/>
        <rFont val="Arial Cyr"/>
        <family val="0"/>
      </rPr>
      <t>)</t>
    </r>
  </si>
  <si>
    <r>
      <t>Налоговый потенциал в целом по поселениям района в расчете на одного жителя района (</t>
    </r>
    <r>
      <rPr>
        <b/>
        <sz val="12"/>
        <rFont val="Arial Cyr"/>
        <family val="0"/>
      </rPr>
      <t>НП/Н</t>
    </r>
    <r>
      <rPr>
        <b/>
        <sz val="10"/>
        <rFont val="Arial Cyr"/>
        <family val="0"/>
      </rPr>
      <t>)</t>
    </r>
  </si>
  <si>
    <r>
      <t>прогноз поступления НДФЛ,  мобилизуемый на территории района в 2014 г. (</t>
    </r>
    <r>
      <rPr>
        <b/>
        <sz val="12"/>
        <rFont val="Arial Cyr"/>
        <family val="0"/>
      </rPr>
      <t>ПД</t>
    </r>
    <r>
      <rPr>
        <b/>
        <sz val="10"/>
        <rFont val="Arial Cyr"/>
        <family val="0"/>
      </rPr>
      <t xml:space="preserve"> ндфл</t>
    </r>
    <r>
      <rPr>
        <sz val="10"/>
        <rFont val="Arial Cyr"/>
        <family val="0"/>
      </rPr>
      <t>)</t>
    </r>
  </si>
  <si>
    <r>
      <t>фонд начисленной заработной платы работникам организаций поселения в 2012 г. (</t>
    </r>
    <r>
      <rPr>
        <b/>
        <sz val="12"/>
        <rFont val="Arial Cyr"/>
        <family val="0"/>
      </rPr>
      <t>БН</t>
    </r>
    <r>
      <rPr>
        <b/>
        <sz val="10"/>
        <rFont val="Arial Cyr"/>
        <family val="0"/>
      </rPr>
      <t>iндфл</t>
    </r>
    <r>
      <rPr>
        <sz val="10"/>
        <rFont val="Arial Cyr"/>
        <family val="0"/>
      </rPr>
      <t>)</t>
    </r>
  </si>
  <si>
    <r>
      <t>фонд начисленной заработной платы работникам организаций в целом по району в 2012 г. (</t>
    </r>
    <r>
      <rPr>
        <b/>
        <sz val="12"/>
        <rFont val="Arial Cyr"/>
        <family val="0"/>
      </rPr>
      <t>БН</t>
    </r>
    <r>
      <rPr>
        <b/>
        <sz val="10"/>
        <rFont val="Arial Cyr"/>
        <family val="0"/>
      </rPr>
      <t>ндфл</t>
    </r>
    <r>
      <rPr>
        <sz val="10"/>
        <rFont val="Arial Cyr"/>
        <family val="0"/>
      </rPr>
      <t>)</t>
    </r>
  </si>
  <si>
    <r>
      <t>прогноз поступления земельного налога на территории района в 2014 г. (</t>
    </r>
    <r>
      <rPr>
        <b/>
        <sz val="12"/>
        <rFont val="Arial Cyr"/>
        <family val="0"/>
      </rPr>
      <t>ПД</t>
    </r>
    <r>
      <rPr>
        <b/>
        <sz val="10"/>
        <rFont val="Arial Cyr"/>
        <family val="0"/>
      </rPr>
      <t xml:space="preserve"> зем</t>
    </r>
    <r>
      <rPr>
        <sz val="10"/>
        <rFont val="Arial Cyr"/>
        <family val="0"/>
      </rPr>
      <t>)</t>
    </r>
  </si>
  <si>
    <r>
      <t>кадастровая стоимость земель поселения (по отчету 5-МН в 2012 г.) (</t>
    </r>
    <r>
      <rPr>
        <b/>
        <sz val="12"/>
        <rFont val="Arial Cyr"/>
        <family val="0"/>
      </rPr>
      <t>БН</t>
    </r>
    <r>
      <rPr>
        <b/>
        <sz val="10"/>
        <rFont val="Arial Cyr"/>
        <family val="0"/>
      </rPr>
      <t>iзем</t>
    </r>
    <r>
      <rPr>
        <sz val="10"/>
        <rFont val="Arial Cyr"/>
        <family val="0"/>
      </rPr>
      <t xml:space="preserve">) </t>
    </r>
  </si>
  <si>
    <r>
      <t>прогноз поступления налога на имущество физических лиц в бюджеты в целом по району в 2014 г. (</t>
    </r>
    <r>
      <rPr>
        <b/>
        <sz val="12"/>
        <rFont val="Arial Cyr"/>
        <family val="0"/>
      </rPr>
      <t>ПД</t>
    </r>
    <r>
      <rPr>
        <b/>
        <sz val="10"/>
        <rFont val="Arial Cyr"/>
        <family val="0"/>
      </rPr>
      <t xml:space="preserve"> им фл</t>
    </r>
    <r>
      <rPr>
        <sz val="10"/>
        <rFont val="Arial Cyr"/>
        <family val="0"/>
      </rPr>
      <t>)</t>
    </r>
  </si>
  <si>
    <r>
      <t>общая инвентаризационная стоимость строений, сооружений, находящихся в собственности физических лиц поселения (отчет 5-МН за 2012г.) (</t>
    </r>
    <r>
      <rPr>
        <b/>
        <sz val="12"/>
        <rFont val="Arial Cyr"/>
        <family val="0"/>
      </rPr>
      <t>БН</t>
    </r>
    <r>
      <rPr>
        <b/>
        <sz val="10"/>
        <rFont val="Arial Cyr"/>
        <family val="0"/>
      </rPr>
      <t>i им фл</t>
    </r>
    <r>
      <rPr>
        <sz val="10"/>
        <rFont val="Arial Cyr"/>
        <family val="0"/>
      </rPr>
      <t>)</t>
    </r>
  </si>
  <si>
    <r>
      <t>общая инвентаризационная стоимость строений, сооружений, находящихся в собственности физических лиц района в целом (отчет 5-МН за 2012г.) (</t>
    </r>
    <r>
      <rPr>
        <b/>
        <sz val="12"/>
        <rFont val="Arial Cyr"/>
        <family val="0"/>
      </rPr>
      <t>БН</t>
    </r>
    <r>
      <rPr>
        <b/>
        <sz val="10"/>
        <rFont val="Arial Cyr"/>
        <family val="0"/>
      </rPr>
      <t xml:space="preserve"> им фл</t>
    </r>
    <r>
      <rPr>
        <sz val="10"/>
        <rFont val="Arial Cyr"/>
        <family val="0"/>
      </rPr>
      <t>)</t>
    </r>
  </si>
  <si>
    <r>
      <t>Расчет налогового потенциала  (</t>
    </r>
    <r>
      <rPr>
        <b/>
        <sz val="12"/>
        <rFont val="Arial Cyr"/>
        <family val="0"/>
      </rPr>
      <t>НП</t>
    </r>
    <r>
      <rPr>
        <b/>
        <sz val="10"/>
        <rFont val="Arial Cyr"/>
        <family val="0"/>
      </rPr>
      <t>i</t>
    </r>
    <r>
      <rPr>
        <sz val="10"/>
        <rFont val="Arial Cyr"/>
        <family val="0"/>
      </rPr>
      <t>), индекса налогового потенциала поселений (</t>
    </r>
    <r>
      <rPr>
        <b/>
        <sz val="12"/>
        <rFont val="Arial Cyr"/>
        <family val="0"/>
      </rPr>
      <t>ИНП</t>
    </r>
    <r>
      <rPr>
        <b/>
        <sz val="10"/>
        <rFont val="Arial Cyr"/>
        <family val="0"/>
      </rPr>
      <t>i</t>
    </r>
    <r>
      <rPr>
        <sz val="10"/>
        <rFont val="Arial Cyr"/>
        <family val="0"/>
      </rPr>
      <t>) Дальнереченского муниципального  района на 2014 год</t>
    </r>
  </si>
  <si>
    <t>Веденкинское сельское поселение</t>
  </si>
  <si>
    <t>Малиновское сельское поселение</t>
  </si>
  <si>
    <t>Ореховское сельское поселение</t>
  </si>
  <si>
    <t>Ракитненское сельское поселение</t>
  </si>
  <si>
    <t>Рождественское сельское поселение</t>
  </si>
  <si>
    <t>Сальское сельское поселение</t>
  </si>
  <si>
    <t>район</t>
  </si>
  <si>
    <t xml:space="preserve">Всего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</si>
</sst>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"/>
    <numFmt numFmtId="167" formatCode="0.000"/>
    <numFmt numFmtId="168" formatCode="0.000000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Border="1" applyAlignment="1">
      <alignment textRotation="90" wrapText="1"/>
    </xf>
    <xf numFmtId="166" fontId="0" fillId="0" borderId="10" xfId="0" applyNumberFormat="1" applyBorder="1" applyAlignment="1">
      <alignment wrapText="1"/>
    </xf>
    <xf numFmtId="16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/>
    </xf>
    <xf numFmtId="1" fontId="0" fillId="0" borderId="10" xfId="0" applyNumberFormat="1" applyBorder="1" applyAlignment="1">
      <alignment wrapText="1"/>
    </xf>
    <xf numFmtId="168" fontId="2" fillId="0" borderId="10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textRotation="90" wrapText="1"/>
    </xf>
    <xf numFmtId="0" fontId="0" fillId="0" borderId="12" xfId="0" applyBorder="1" applyAlignment="1">
      <alignment textRotation="90" wrapText="1"/>
    </xf>
    <xf numFmtId="0" fontId="0" fillId="0" borderId="13" xfId="0" applyBorder="1" applyAlignment="1">
      <alignment textRotation="90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0"/>
  <sheetViews>
    <sheetView tabSelected="1" view="pageBreakPreview" zoomScale="75" zoomScaleNormal="75" zoomScaleSheetLayoutView="75" zoomScalePageLayoutView="0" workbookViewId="0" topLeftCell="A1">
      <selection activeCell="B3" sqref="B3"/>
    </sheetView>
  </sheetViews>
  <sheetFormatPr defaultColWidth="9.00390625" defaultRowHeight="12.75"/>
  <cols>
    <col min="1" max="1" width="36.375" style="0" customWidth="1"/>
    <col min="2" max="2" width="12.625" style="0" customWidth="1"/>
    <col min="3" max="3" width="9.25390625" style="0" bestFit="1" customWidth="1"/>
    <col min="4" max="4" width="13.625" style="0" customWidth="1"/>
    <col min="5" max="5" width="12.25390625" style="0" customWidth="1"/>
    <col min="6" max="6" width="12.875" style="0" customWidth="1"/>
    <col min="7" max="7" width="11.25390625" style="0" customWidth="1"/>
    <col min="8" max="8" width="10.25390625" style="0" customWidth="1"/>
    <col min="9" max="9" width="9.25390625" style="0" bestFit="1" customWidth="1"/>
    <col min="10" max="10" width="12.125" style="0" bestFit="1" customWidth="1"/>
    <col min="12" max="12" width="11.75390625" style="0" customWidth="1"/>
    <col min="13" max="13" width="12.625" style="0" customWidth="1"/>
    <col min="14" max="14" width="11.75390625" style="0" bestFit="1" customWidth="1"/>
    <col min="15" max="15" width="11.00390625" style="0" customWidth="1"/>
    <col min="16" max="16" width="10.375" style="0" customWidth="1"/>
    <col min="17" max="17" width="10.25390625" style="0" customWidth="1"/>
  </cols>
  <sheetData>
    <row r="3" ht="15.75">
      <c r="B3" t="s">
        <v>25</v>
      </c>
    </row>
    <row r="6" spans="1:18" ht="12.75">
      <c r="A6" s="19" t="s">
        <v>0</v>
      </c>
      <c r="B6" s="24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1" t="s">
        <v>13</v>
      </c>
      <c r="P6" s="21" t="s">
        <v>14</v>
      </c>
      <c r="Q6" s="21" t="s">
        <v>15</v>
      </c>
      <c r="R6" s="16"/>
    </row>
    <row r="7" spans="1:18" ht="15.75" customHeight="1">
      <c r="A7" s="20"/>
      <c r="B7" s="24" t="s">
        <v>2</v>
      </c>
      <c r="C7" s="25"/>
      <c r="D7" s="25"/>
      <c r="E7" s="25"/>
      <c r="F7" s="26"/>
      <c r="G7" s="24" t="s">
        <v>3</v>
      </c>
      <c r="H7" s="25"/>
      <c r="I7" s="25"/>
      <c r="J7" s="26"/>
      <c r="K7" s="24" t="s">
        <v>4</v>
      </c>
      <c r="L7" s="25"/>
      <c r="M7" s="25"/>
      <c r="N7" s="26"/>
      <c r="O7" s="22"/>
      <c r="P7" s="22"/>
      <c r="Q7" s="22"/>
      <c r="R7" s="17"/>
    </row>
    <row r="8" spans="1:18" ht="293.25" customHeight="1">
      <c r="A8" s="18"/>
      <c r="B8" s="9" t="s">
        <v>17</v>
      </c>
      <c r="C8" s="9" t="s">
        <v>9</v>
      </c>
      <c r="D8" s="9" t="s">
        <v>18</v>
      </c>
      <c r="E8" s="9" t="s">
        <v>19</v>
      </c>
      <c r="F8" s="9" t="s">
        <v>6</v>
      </c>
      <c r="G8" s="9" t="s">
        <v>20</v>
      </c>
      <c r="H8" s="9" t="s">
        <v>21</v>
      </c>
      <c r="I8" s="9" t="s">
        <v>12</v>
      </c>
      <c r="J8" s="9" t="s">
        <v>7</v>
      </c>
      <c r="K8" s="9" t="s">
        <v>22</v>
      </c>
      <c r="L8" s="9" t="s">
        <v>23</v>
      </c>
      <c r="M8" s="9" t="s">
        <v>24</v>
      </c>
      <c r="N8" s="9" t="s">
        <v>8</v>
      </c>
      <c r="O8" s="23"/>
      <c r="P8" s="23"/>
      <c r="Q8" s="23"/>
      <c r="R8" s="18"/>
    </row>
    <row r="9" spans="1:18" ht="25.5" customHeight="1">
      <c r="A9" s="2" t="s">
        <v>26</v>
      </c>
      <c r="B9" s="2">
        <v>2540</v>
      </c>
      <c r="C9" s="2">
        <v>10</v>
      </c>
      <c r="D9" s="10">
        <v>189872.1</v>
      </c>
      <c r="E9" s="2"/>
      <c r="F9" s="12">
        <f>D9/E15*B15*10/100*10</f>
        <v>2993.192916906095</v>
      </c>
      <c r="G9" s="2">
        <v>550</v>
      </c>
      <c r="H9" s="2">
        <v>92032</v>
      </c>
      <c r="I9" s="2"/>
      <c r="J9" s="14">
        <f>H9/I17*G17</f>
        <v>495.41200298937474</v>
      </c>
      <c r="K9" s="2">
        <v>175</v>
      </c>
      <c r="L9" s="2">
        <v>72455</v>
      </c>
      <c r="M9" s="2"/>
      <c r="N9" s="14">
        <f>L9/M15*K15</f>
        <v>168.477120744085</v>
      </c>
      <c r="O9" s="14">
        <v>3656</v>
      </c>
      <c r="P9" s="2">
        <v>2886</v>
      </c>
      <c r="Q9" s="15">
        <f>O9/P9</f>
        <v>1.2668052668052667</v>
      </c>
      <c r="R9" s="1"/>
    </row>
    <row r="10" spans="1:18" ht="24" customHeight="1">
      <c r="A10" s="2" t="s">
        <v>27</v>
      </c>
      <c r="B10" s="1">
        <v>661</v>
      </c>
      <c r="C10" s="2">
        <v>10</v>
      </c>
      <c r="D10" s="11">
        <v>39611.6</v>
      </c>
      <c r="E10" s="1"/>
      <c r="F10" s="12">
        <v>625</v>
      </c>
      <c r="G10" s="1">
        <v>520</v>
      </c>
      <c r="H10" s="1">
        <v>88486</v>
      </c>
      <c r="I10" s="1"/>
      <c r="J10" s="14">
        <f>H10/I17*G17</f>
        <v>476.3237406175875</v>
      </c>
      <c r="K10" s="1">
        <v>165</v>
      </c>
      <c r="L10" s="1">
        <v>61341</v>
      </c>
      <c r="M10" s="1"/>
      <c r="N10" s="14">
        <f>L10/M15*K15</f>
        <v>142.63411860551952</v>
      </c>
      <c r="O10" s="14">
        <v>1244</v>
      </c>
      <c r="P10" s="1">
        <v>2338</v>
      </c>
      <c r="Q10" s="15">
        <f aca="true" t="shared" si="0" ref="Q10:Q15">O10/P10</f>
        <v>0.5320786997433704</v>
      </c>
      <c r="R10" s="1"/>
    </row>
    <row r="11" spans="1:18" ht="24" customHeight="1">
      <c r="A11" s="2" t="s">
        <v>28</v>
      </c>
      <c r="B11" s="1">
        <v>441</v>
      </c>
      <c r="C11" s="2">
        <v>10</v>
      </c>
      <c r="D11" s="11">
        <v>29449.7</v>
      </c>
      <c r="E11" s="1"/>
      <c r="F11" s="12">
        <f>D11/E15*B15*10/100*10</f>
        <v>464.2526913907277</v>
      </c>
      <c r="G11" s="1">
        <v>370</v>
      </c>
      <c r="H11" s="1">
        <v>91227</v>
      </c>
      <c r="I11" s="1"/>
      <c r="J11" s="14">
        <f>H11/I17*G17</f>
        <v>491.0786552146176</v>
      </c>
      <c r="K11" s="1">
        <v>45</v>
      </c>
      <c r="L11" s="1">
        <v>19420</v>
      </c>
      <c r="M11" s="1"/>
      <c r="N11" s="14">
        <f>L11/M15*K15</f>
        <v>45.15665840659901</v>
      </c>
      <c r="O11" s="14">
        <f>F11+J11+N11</f>
        <v>1000.4880050119443</v>
      </c>
      <c r="P11" s="1">
        <v>1397</v>
      </c>
      <c r="Q11" s="15">
        <f t="shared" si="0"/>
        <v>0.716168937016424</v>
      </c>
      <c r="R11" s="1"/>
    </row>
    <row r="12" spans="1:18" ht="24" customHeight="1">
      <c r="A12" s="2" t="s">
        <v>29</v>
      </c>
      <c r="B12" s="1">
        <v>771</v>
      </c>
      <c r="C12" s="2">
        <v>10</v>
      </c>
      <c r="D12" s="11">
        <v>48591.1</v>
      </c>
      <c r="E12" s="1"/>
      <c r="F12" s="12">
        <f>D12/E15*B15*10/100*10</f>
        <v>766.0026741405172</v>
      </c>
      <c r="G12" s="1">
        <v>488</v>
      </c>
      <c r="H12" s="1">
        <v>92649</v>
      </c>
      <c r="I12" s="1"/>
      <c r="J12" s="14">
        <f>H12/I17*G17</f>
        <v>498.7333391099029</v>
      </c>
      <c r="K12" s="1">
        <v>48</v>
      </c>
      <c r="L12" s="1">
        <v>30104</v>
      </c>
      <c r="M12" s="1"/>
      <c r="N12" s="14">
        <f>L12/M15*K15</f>
        <v>69.99979632709868</v>
      </c>
      <c r="O12" s="14">
        <f>F12+J12+N12</f>
        <v>1334.7358095775187</v>
      </c>
      <c r="P12" s="1">
        <v>1455</v>
      </c>
      <c r="Q12" s="15">
        <f t="shared" si="0"/>
        <v>0.9173441990223496</v>
      </c>
      <c r="R12" s="1"/>
    </row>
    <row r="13" spans="1:18" ht="29.25" customHeight="1">
      <c r="A13" s="2" t="s">
        <v>30</v>
      </c>
      <c r="B13" s="1">
        <v>3349</v>
      </c>
      <c r="C13" s="2">
        <v>10</v>
      </c>
      <c r="D13" s="11">
        <v>262682.9</v>
      </c>
      <c r="E13" s="1"/>
      <c r="F13" s="12">
        <f>D13/E15*B15*10/100*10</f>
        <v>4141.001209089444</v>
      </c>
      <c r="G13" s="1">
        <v>285</v>
      </c>
      <c r="H13" s="1">
        <v>46720</v>
      </c>
      <c r="I13" s="1"/>
      <c r="J13" s="14">
        <v>252</v>
      </c>
      <c r="K13" s="1">
        <v>30</v>
      </c>
      <c r="L13" s="1">
        <v>18151</v>
      </c>
      <c r="M13" s="1"/>
      <c r="N13" s="14">
        <f>L13/M15*K15</f>
        <v>42.20589633049323</v>
      </c>
      <c r="O13" s="14">
        <v>4435</v>
      </c>
      <c r="P13" s="1">
        <v>1196</v>
      </c>
      <c r="Q13" s="15">
        <f t="shared" si="0"/>
        <v>3.7081939799331103</v>
      </c>
      <c r="R13" s="1"/>
    </row>
    <row r="14" spans="1:18" ht="24" customHeight="1">
      <c r="A14" s="2" t="s">
        <v>31</v>
      </c>
      <c r="B14" s="1">
        <v>3250</v>
      </c>
      <c r="C14" s="1"/>
      <c r="D14" s="11">
        <v>128334.8</v>
      </c>
      <c r="E14" s="1"/>
      <c r="F14" s="12">
        <f>D14/E15*B15*10/100*10</f>
        <v>2023.1029959249422</v>
      </c>
      <c r="G14" s="1">
        <v>260</v>
      </c>
      <c r="H14" s="1">
        <v>47067</v>
      </c>
      <c r="I14" s="1"/>
      <c r="J14" s="14">
        <f>H14/I17*G17</f>
        <v>253.36357728508452</v>
      </c>
      <c r="K14" s="1">
        <v>85</v>
      </c>
      <c r="L14" s="1">
        <v>34201</v>
      </c>
      <c r="M14" s="1"/>
      <c r="N14" s="14">
        <f>L14/M15*K15</f>
        <v>79.52640958620455</v>
      </c>
      <c r="O14" s="14">
        <f>F14+J14+N14</f>
        <v>2355.992982796231</v>
      </c>
      <c r="P14" s="1">
        <v>1407</v>
      </c>
      <c r="Q14" s="15">
        <f t="shared" si="0"/>
        <v>1.6744797319091904</v>
      </c>
      <c r="R14" s="1"/>
    </row>
    <row r="15" spans="1:18" ht="24.75" customHeight="1">
      <c r="A15" s="4" t="s">
        <v>5</v>
      </c>
      <c r="B15" s="7">
        <f>B9+B10+B11+B12+B13+B14</f>
        <v>11012</v>
      </c>
      <c r="C15" s="5"/>
      <c r="D15" s="6">
        <f>SUM(D9:D14)</f>
        <v>698542.2000000001</v>
      </c>
      <c r="E15" s="6">
        <v>698542.2</v>
      </c>
      <c r="F15" s="12">
        <v>11012</v>
      </c>
      <c r="G15" s="12">
        <f>G9+G10+G11+G14+G13+G12</f>
        <v>2473</v>
      </c>
      <c r="H15" s="12">
        <f>H9+H10+H11+H14+H13+H12</f>
        <v>458181</v>
      </c>
      <c r="I15" s="5">
        <v>461635</v>
      </c>
      <c r="J15" s="13">
        <v>2466</v>
      </c>
      <c r="K15" s="13">
        <f>K14+K13+K12+K11+K10+K9</f>
        <v>548</v>
      </c>
      <c r="L15" s="5">
        <f>SUM(L9:L14)</f>
        <v>235672</v>
      </c>
      <c r="M15" s="5">
        <v>235672</v>
      </c>
      <c r="N15" s="13">
        <f>SUM(N9:N14)</f>
        <v>548</v>
      </c>
      <c r="O15" s="13">
        <f>SUM(O9:O14)</f>
        <v>14026.216797385694</v>
      </c>
      <c r="P15" s="5">
        <f>SUM(P9:P14)</f>
        <v>10679</v>
      </c>
      <c r="Q15" s="15">
        <f t="shared" si="0"/>
        <v>1.3134391607253202</v>
      </c>
      <c r="R15" s="1"/>
    </row>
    <row r="16" spans="1:18" ht="24.75" customHeight="1">
      <c r="A16" s="4" t="s">
        <v>32</v>
      </c>
      <c r="B16" s="7"/>
      <c r="C16" s="5"/>
      <c r="D16" s="6"/>
      <c r="E16" s="6"/>
      <c r="F16" s="12"/>
      <c r="G16" s="12">
        <v>12</v>
      </c>
      <c r="H16" s="12">
        <v>3454</v>
      </c>
      <c r="I16" s="5"/>
      <c r="J16" s="14">
        <f>H16/I17*G17</f>
        <v>18.59302262610071</v>
      </c>
      <c r="K16" s="13"/>
      <c r="L16" s="5"/>
      <c r="M16" s="5"/>
      <c r="N16" s="13"/>
      <c r="O16" s="13">
        <v>19</v>
      </c>
      <c r="P16" s="5"/>
      <c r="Q16" s="1"/>
      <c r="R16" s="1"/>
    </row>
    <row r="17" spans="1:18" ht="24.75" customHeight="1">
      <c r="A17" s="4" t="s">
        <v>33</v>
      </c>
      <c r="B17" s="13">
        <f>B16+B15</f>
        <v>11012</v>
      </c>
      <c r="C17" s="13"/>
      <c r="D17" s="6">
        <f aca="true" t="shared" si="1" ref="D17:P17">D16+D15</f>
        <v>698542.2000000001</v>
      </c>
      <c r="E17" s="13">
        <f t="shared" si="1"/>
        <v>698542.2</v>
      </c>
      <c r="F17" s="13">
        <f t="shared" si="1"/>
        <v>11012</v>
      </c>
      <c r="G17" s="13">
        <f t="shared" si="1"/>
        <v>2485</v>
      </c>
      <c r="H17" s="13">
        <f t="shared" si="1"/>
        <v>461635</v>
      </c>
      <c r="I17" s="13">
        <f t="shared" si="1"/>
        <v>461635</v>
      </c>
      <c r="J17" s="13">
        <f t="shared" si="1"/>
        <v>2484.5930226261007</v>
      </c>
      <c r="K17" s="13">
        <f t="shared" si="1"/>
        <v>548</v>
      </c>
      <c r="L17" s="13">
        <f t="shared" si="1"/>
        <v>235672</v>
      </c>
      <c r="M17" s="13">
        <f t="shared" si="1"/>
        <v>235672</v>
      </c>
      <c r="N17" s="13">
        <f t="shared" si="1"/>
        <v>548</v>
      </c>
      <c r="O17" s="13">
        <f t="shared" si="1"/>
        <v>14045.216797385694</v>
      </c>
      <c r="P17" s="13">
        <f t="shared" si="1"/>
        <v>10679</v>
      </c>
      <c r="Q17" s="13"/>
      <c r="R17" s="1"/>
    </row>
    <row r="18" spans="1:18" ht="24" customHeight="1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" t="s">
        <v>10</v>
      </c>
      <c r="P18" s="3" t="s">
        <v>11</v>
      </c>
      <c r="Q18" s="1"/>
      <c r="R18" s="1"/>
    </row>
    <row r="19" spans="1:18" ht="49.5" customHeight="1">
      <c r="A19" s="4" t="s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</row>
    <row r="20" spans="1:18" ht="24" customHeight="1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</sheetData>
  <sheetProtection/>
  <mergeCells count="9">
    <mergeCell ref="R6:R8"/>
    <mergeCell ref="A6:A8"/>
    <mergeCell ref="O6:O8"/>
    <mergeCell ref="P6:P8"/>
    <mergeCell ref="Q6:Q8"/>
    <mergeCell ref="B7:F7"/>
    <mergeCell ref="G7:J7"/>
    <mergeCell ref="B6:N6"/>
    <mergeCell ref="K7:N7"/>
  </mergeCells>
  <printOptions/>
  <pageMargins left="0.31" right="0.35" top="0.66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</dc:creator>
  <cp:keywords/>
  <dc:description/>
  <cp:lastModifiedBy>WiZaRd</cp:lastModifiedBy>
  <cp:lastPrinted>2013-12-11T04:59:00Z</cp:lastPrinted>
  <dcterms:created xsi:type="dcterms:W3CDTF">2012-09-25T21:54:56Z</dcterms:created>
  <dcterms:modified xsi:type="dcterms:W3CDTF">2013-12-30T06:20:43Z</dcterms:modified>
  <cp:category/>
  <cp:version/>
  <cp:contentType/>
  <cp:contentStatus/>
</cp:coreProperties>
</file>