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Приложение 1 (ОТЧЕТНЫЙ ПЕРИОД)" sheetId="3" r:id="rId1"/>
    <sheet name="Приложение 2 (СВОД)" sheetId="4" r:id="rId2"/>
  </sheets>
  <definedNames>
    <definedName name="_xlnm.Print_Titles" localSheetId="0">'Приложение 1 (ОТЧЕТНЫЙ ПЕРИОД)'!$3:$4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3" i="3"/>
  <c r="E363" l="1"/>
  <c r="I359"/>
  <c r="H359"/>
  <c r="G359"/>
  <c r="F359" s="1"/>
  <c r="E359"/>
  <c r="S18" i="4"/>
  <c r="R18"/>
  <c r="G70" i="3"/>
  <c r="G69"/>
  <c r="G68"/>
  <c r="G443"/>
  <c r="G442"/>
  <c r="F443"/>
  <c r="F442"/>
  <c r="E443"/>
  <c r="E442"/>
  <c r="F70"/>
  <c r="F69"/>
  <c r="F68"/>
  <c r="E70"/>
  <c r="E69"/>
  <c r="E68"/>
  <c r="N61"/>
  <c r="N60"/>
  <c r="N59"/>
  <c r="M58"/>
  <c r="L58"/>
  <c r="K58"/>
  <c r="I58"/>
  <c r="H58"/>
  <c r="G58"/>
  <c r="F58"/>
  <c r="E58"/>
  <c r="E20"/>
  <c r="F20"/>
  <c r="G20"/>
  <c r="H20"/>
  <c r="I20"/>
  <c r="K20"/>
  <c r="L20"/>
  <c r="M20"/>
  <c r="N21"/>
  <c r="N22"/>
  <c r="N23"/>
  <c r="N56"/>
  <c r="N55"/>
  <c r="N54"/>
  <c r="M53"/>
  <c r="L53"/>
  <c r="K53"/>
  <c r="I53"/>
  <c r="H53"/>
  <c r="E53"/>
  <c r="N540"/>
  <c r="N539"/>
  <c r="N538"/>
  <c r="M537"/>
  <c r="L537"/>
  <c r="K537"/>
  <c r="I537"/>
  <c r="H537"/>
  <c r="G537"/>
  <c r="F537"/>
  <c r="E537"/>
  <c r="N536"/>
  <c r="N535"/>
  <c r="N534"/>
  <c r="M533"/>
  <c r="L533"/>
  <c r="K533"/>
  <c r="I533"/>
  <c r="H533"/>
  <c r="G533"/>
  <c r="F533"/>
  <c r="E533"/>
  <c r="N532"/>
  <c r="N531"/>
  <c r="N530"/>
  <c r="M529"/>
  <c r="L529"/>
  <c r="K529"/>
  <c r="I529"/>
  <c r="H529"/>
  <c r="G529"/>
  <c r="F529"/>
  <c r="E529"/>
  <c r="N528"/>
  <c r="N527"/>
  <c r="N526"/>
  <c r="M525"/>
  <c r="L525"/>
  <c r="K525"/>
  <c r="I525"/>
  <c r="H525"/>
  <c r="G525"/>
  <c r="F525"/>
  <c r="E525"/>
  <c r="N544"/>
  <c r="N543"/>
  <c r="N542"/>
  <c r="M541"/>
  <c r="L541"/>
  <c r="K541"/>
  <c r="I541"/>
  <c r="H541"/>
  <c r="G541"/>
  <c r="F541"/>
  <c r="E541"/>
  <c r="E174"/>
  <c r="F174"/>
  <c r="G174"/>
  <c r="H174"/>
  <c r="I174"/>
  <c r="K174"/>
  <c r="L174"/>
  <c r="M174"/>
  <c r="N175"/>
  <c r="N176"/>
  <c r="N177"/>
  <c r="N498"/>
  <c r="N497"/>
  <c r="N496"/>
  <c r="M495"/>
  <c r="L495"/>
  <c r="K495"/>
  <c r="I495"/>
  <c r="H495"/>
  <c r="G495"/>
  <c r="F495"/>
  <c r="E495"/>
  <c r="N494"/>
  <c r="N493"/>
  <c r="N492"/>
  <c r="M491"/>
  <c r="L491"/>
  <c r="K491"/>
  <c r="I491"/>
  <c r="H491"/>
  <c r="G491"/>
  <c r="F491"/>
  <c r="E491"/>
  <c r="N506"/>
  <c r="N505"/>
  <c r="N504"/>
  <c r="M503"/>
  <c r="L503"/>
  <c r="K503"/>
  <c r="I503"/>
  <c r="H503"/>
  <c r="G503"/>
  <c r="F503"/>
  <c r="E503"/>
  <c r="N502"/>
  <c r="N501"/>
  <c r="N500"/>
  <c r="M499"/>
  <c r="L499"/>
  <c r="K499"/>
  <c r="I499"/>
  <c r="H499"/>
  <c r="G499"/>
  <c r="F499"/>
  <c r="E499"/>
  <c r="N510"/>
  <c r="N509"/>
  <c r="N508"/>
  <c r="M507"/>
  <c r="L507"/>
  <c r="K507"/>
  <c r="I507"/>
  <c r="H507"/>
  <c r="G507"/>
  <c r="F507"/>
  <c r="E507"/>
  <c r="N51"/>
  <c r="N50"/>
  <c r="N49"/>
  <c r="M48"/>
  <c r="L48"/>
  <c r="K48"/>
  <c r="I48"/>
  <c r="H48"/>
  <c r="G48"/>
  <c r="F48"/>
  <c r="E48"/>
  <c r="N66"/>
  <c r="N65"/>
  <c r="N64"/>
  <c r="M63"/>
  <c r="L63"/>
  <c r="K63"/>
  <c r="I63"/>
  <c r="H63"/>
  <c r="G63"/>
  <c r="F63"/>
  <c r="E63"/>
  <c r="N452"/>
  <c r="N451"/>
  <c r="N450"/>
  <c r="M449"/>
  <c r="L449"/>
  <c r="K449"/>
  <c r="I449"/>
  <c r="H449"/>
  <c r="G449"/>
  <c r="F449"/>
  <c r="E449"/>
  <c r="N448"/>
  <c r="N447"/>
  <c r="N446"/>
  <c r="M445"/>
  <c r="L445"/>
  <c r="K445"/>
  <c r="I445"/>
  <c r="H445"/>
  <c r="G445"/>
  <c r="F445"/>
  <c r="E445"/>
  <c r="N460"/>
  <c r="N459"/>
  <c r="N458"/>
  <c r="M457"/>
  <c r="L457"/>
  <c r="K457"/>
  <c r="I457"/>
  <c r="H457"/>
  <c r="G457"/>
  <c r="F457"/>
  <c r="E457"/>
  <c r="N456"/>
  <c r="N455"/>
  <c r="N454"/>
  <c r="M453"/>
  <c r="L453"/>
  <c r="K453"/>
  <c r="I453"/>
  <c r="H453"/>
  <c r="G453"/>
  <c r="F453"/>
  <c r="E453"/>
  <c r="N468"/>
  <c r="N467"/>
  <c r="N466"/>
  <c r="M465"/>
  <c r="L465"/>
  <c r="K465"/>
  <c r="I465"/>
  <c r="H465"/>
  <c r="G465"/>
  <c r="F465"/>
  <c r="E465"/>
  <c r="N464"/>
  <c r="N463"/>
  <c r="N462"/>
  <c r="M461"/>
  <c r="L461"/>
  <c r="K461"/>
  <c r="I461"/>
  <c r="H461"/>
  <c r="G461"/>
  <c r="F461"/>
  <c r="E461"/>
  <c r="N476"/>
  <c r="N475"/>
  <c r="N474"/>
  <c r="M473"/>
  <c r="L473"/>
  <c r="K473"/>
  <c r="I473"/>
  <c r="H473"/>
  <c r="G473"/>
  <c r="F473"/>
  <c r="E473"/>
  <c r="N472"/>
  <c r="N471"/>
  <c r="N470"/>
  <c r="M469"/>
  <c r="L469"/>
  <c r="K469"/>
  <c r="I469"/>
  <c r="H469"/>
  <c r="G469"/>
  <c r="F469"/>
  <c r="E469"/>
  <c r="N484"/>
  <c r="N483"/>
  <c r="N482"/>
  <c r="M481"/>
  <c r="L481"/>
  <c r="K481"/>
  <c r="I481"/>
  <c r="H481"/>
  <c r="G481"/>
  <c r="F481"/>
  <c r="E481"/>
  <c r="N480"/>
  <c r="N479"/>
  <c r="N478"/>
  <c r="M477"/>
  <c r="L477"/>
  <c r="K477"/>
  <c r="I477"/>
  <c r="H477"/>
  <c r="G477"/>
  <c r="F477"/>
  <c r="E477"/>
  <c r="N488"/>
  <c r="N487"/>
  <c r="N486"/>
  <c r="M485"/>
  <c r="L485"/>
  <c r="K485"/>
  <c r="I485"/>
  <c r="H485"/>
  <c r="G485"/>
  <c r="F485"/>
  <c r="E485"/>
  <c r="E397"/>
  <c r="F397"/>
  <c r="G397"/>
  <c r="H397"/>
  <c r="I397"/>
  <c r="K397"/>
  <c r="L397"/>
  <c r="M397"/>
  <c r="N398"/>
  <c r="N58" l="1"/>
  <c r="N20"/>
  <c r="N53"/>
  <c r="N533"/>
  <c r="N525"/>
  <c r="N529"/>
  <c r="N537"/>
  <c r="N174"/>
  <c r="N541"/>
  <c r="N499"/>
  <c r="N491"/>
  <c r="N503"/>
  <c r="N63"/>
  <c r="N507"/>
  <c r="N495"/>
  <c r="N48"/>
  <c r="N465"/>
  <c r="N449"/>
  <c r="N397"/>
  <c r="N457"/>
  <c r="N469"/>
  <c r="N453"/>
  <c r="N477"/>
  <c r="N461"/>
  <c r="N445"/>
  <c r="N485"/>
  <c r="N481"/>
  <c r="N473"/>
  <c r="K135" i="4" l="1"/>
  <c r="L135"/>
  <c r="M135"/>
  <c r="K136"/>
  <c r="L136"/>
  <c r="M136"/>
  <c r="K137"/>
  <c r="L137"/>
  <c r="M137"/>
  <c r="E135"/>
  <c r="F135"/>
  <c r="G135"/>
  <c r="H135"/>
  <c r="I135"/>
  <c r="G136"/>
  <c r="H136"/>
  <c r="I136"/>
  <c r="E137"/>
  <c r="G137"/>
  <c r="H137"/>
  <c r="I137"/>
  <c r="N443" i="3"/>
  <c r="N137" i="4" s="1"/>
  <c r="N441" i="3"/>
  <c r="N135" i="4" s="1"/>
  <c r="K440" i="3"/>
  <c r="K134" i="4" s="1"/>
  <c r="G440" i="3"/>
  <c r="G134" i="4" s="1"/>
  <c r="H440" i="3"/>
  <c r="H134" i="4" s="1"/>
  <c r="I440" i="3"/>
  <c r="I134" i="4" s="1"/>
  <c r="N433" i="3" l="1"/>
  <c r="N432"/>
  <c r="N431"/>
  <c r="N404"/>
  <c r="N403"/>
  <c r="N402"/>
  <c r="N366"/>
  <c r="N364"/>
  <c r="N346"/>
  <c r="N345"/>
  <c r="N344"/>
  <c r="N305"/>
  <c r="N304"/>
  <c r="N303"/>
  <c r="N276"/>
  <c r="N275"/>
  <c r="N274"/>
  <c r="N247"/>
  <c r="N246"/>
  <c r="N245"/>
  <c r="N218"/>
  <c r="N217"/>
  <c r="N216"/>
  <c r="N189"/>
  <c r="N188"/>
  <c r="N187"/>
  <c r="N168"/>
  <c r="N167"/>
  <c r="N166"/>
  <c r="N108"/>
  <c r="N107"/>
  <c r="N106"/>
  <c r="N69"/>
  <c r="N70"/>
  <c r="N68"/>
  <c r="N165" l="1"/>
  <c r="N215"/>
  <c r="N302"/>
  <c r="N401"/>
  <c r="N244"/>
  <c r="N186"/>
  <c r="N343"/>
  <c r="N430"/>
  <c r="N273"/>
  <c r="N105"/>
  <c r="N43" i="4" s="1"/>
  <c r="L11" i="3"/>
  <c r="M11"/>
  <c r="L12"/>
  <c r="M12"/>
  <c r="L13"/>
  <c r="M13"/>
  <c r="K13"/>
  <c r="K12"/>
  <c r="K11"/>
  <c r="F11"/>
  <c r="H11"/>
  <c r="I11"/>
  <c r="F12"/>
  <c r="G12"/>
  <c r="H12"/>
  <c r="I12"/>
  <c r="F13"/>
  <c r="G13"/>
  <c r="H13"/>
  <c r="I13"/>
  <c r="E13"/>
  <c r="K44" i="4"/>
  <c r="L44"/>
  <c r="M44"/>
  <c r="N44"/>
  <c r="K45"/>
  <c r="L45"/>
  <c r="M45"/>
  <c r="N45"/>
  <c r="K46"/>
  <c r="L46"/>
  <c r="M46"/>
  <c r="N46"/>
  <c r="E44"/>
  <c r="F44"/>
  <c r="G44"/>
  <c r="H44"/>
  <c r="I44"/>
  <c r="E45"/>
  <c r="F45"/>
  <c r="G45"/>
  <c r="H45"/>
  <c r="I45"/>
  <c r="E46"/>
  <c r="F46"/>
  <c r="G46"/>
  <c r="H46"/>
  <c r="I46"/>
  <c r="E11" i="3"/>
  <c r="K50" i="4" l="1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F50"/>
  <c r="G50"/>
  <c r="H50"/>
  <c r="I50"/>
  <c r="E50"/>
  <c r="B4" l="1"/>
  <c r="A2"/>
  <c r="R134" l="1"/>
  <c r="R198" s="1"/>
  <c r="S134"/>
  <c r="S198" s="1"/>
  <c r="S124"/>
  <c r="S194" s="1"/>
  <c r="S117"/>
  <c r="S190" s="1"/>
  <c r="S110"/>
  <c r="S186" s="1"/>
  <c r="S103"/>
  <c r="S182" s="1"/>
  <c r="S96"/>
  <c r="S178" s="1"/>
  <c r="S89"/>
  <c r="S174" s="1"/>
  <c r="S82"/>
  <c r="S170" s="1"/>
  <c r="S75"/>
  <c r="S166" s="1"/>
  <c r="S68"/>
  <c r="S162" s="1"/>
  <c r="S61"/>
  <c r="S158" s="1"/>
  <c r="S43"/>
  <c r="S154" s="1"/>
  <c r="R5"/>
  <c r="R146" s="1"/>
  <c r="S36"/>
  <c r="S150" s="1"/>
  <c r="S5"/>
  <c r="S146" s="1"/>
  <c r="R4"/>
  <c r="R145" s="1"/>
  <c r="K19" l="1"/>
  <c r="L19"/>
  <c r="M19"/>
  <c r="K20"/>
  <c r="L20"/>
  <c r="M20"/>
  <c r="K21"/>
  <c r="L21"/>
  <c r="M21"/>
  <c r="E19"/>
  <c r="F19"/>
  <c r="H19"/>
  <c r="I19"/>
  <c r="F20"/>
  <c r="G20"/>
  <c r="H20"/>
  <c r="I20"/>
  <c r="E21"/>
  <c r="F21"/>
  <c r="G21"/>
  <c r="H21"/>
  <c r="I21"/>
  <c r="A124"/>
  <c r="A117"/>
  <c r="A103"/>
  <c r="A96"/>
  <c r="A89"/>
  <c r="A82"/>
  <c r="A75"/>
  <c r="A68"/>
  <c r="A61"/>
  <c r="A43"/>
  <c r="A36"/>
  <c r="G4" l="1"/>
  <c r="V4" s="1"/>
  <c r="V145" s="1"/>
  <c r="M22"/>
  <c r="L22"/>
  <c r="K22"/>
  <c r="I22"/>
  <c r="H22"/>
  <c r="F22"/>
  <c r="V134"/>
  <c r="V198" s="1"/>
  <c r="K125"/>
  <c r="L125"/>
  <c r="M125"/>
  <c r="N125"/>
  <c r="K126"/>
  <c r="L126"/>
  <c r="M126"/>
  <c r="N126"/>
  <c r="K127"/>
  <c r="L127"/>
  <c r="M127"/>
  <c r="N127"/>
  <c r="E125"/>
  <c r="F125"/>
  <c r="G125"/>
  <c r="H125"/>
  <c r="I125"/>
  <c r="E126"/>
  <c r="F126"/>
  <c r="G126"/>
  <c r="H126"/>
  <c r="I126"/>
  <c r="E127"/>
  <c r="F127"/>
  <c r="G127"/>
  <c r="H127"/>
  <c r="I127"/>
  <c r="K118"/>
  <c r="L118"/>
  <c r="M118"/>
  <c r="N118"/>
  <c r="K119"/>
  <c r="L119"/>
  <c r="M119"/>
  <c r="N119"/>
  <c r="K120"/>
  <c r="L120"/>
  <c r="M120"/>
  <c r="N120"/>
  <c r="E118"/>
  <c r="F118"/>
  <c r="G118"/>
  <c r="H118"/>
  <c r="I118"/>
  <c r="E119"/>
  <c r="F119"/>
  <c r="G119"/>
  <c r="H119"/>
  <c r="I119"/>
  <c r="E120"/>
  <c r="F120"/>
  <c r="G120"/>
  <c r="H120"/>
  <c r="I120"/>
  <c r="K111"/>
  <c r="L111"/>
  <c r="M111"/>
  <c r="N111"/>
  <c r="K112"/>
  <c r="L112"/>
  <c r="M112"/>
  <c r="K113"/>
  <c r="L113"/>
  <c r="M113"/>
  <c r="N113"/>
  <c r="E111"/>
  <c r="F111"/>
  <c r="G111"/>
  <c r="H111"/>
  <c r="I111"/>
  <c r="F112"/>
  <c r="G112"/>
  <c r="H112"/>
  <c r="I112"/>
  <c r="E113"/>
  <c r="F113"/>
  <c r="G113"/>
  <c r="H113"/>
  <c r="I113"/>
  <c r="K104"/>
  <c r="L104"/>
  <c r="M104"/>
  <c r="N104"/>
  <c r="K105"/>
  <c r="L105"/>
  <c r="M105"/>
  <c r="N105"/>
  <c r="K106"/>
  <c r="L106"/>
  <c r="M106"/>
  <c r="N106"/>
  <c r="E104"/>
  <c r="F104"/>
  <c r="G104"/>
  <c r="H104"/>
  <c r="I104"/>
  <c r="E105"/>
  <c r="F105"/>
  <c r="G105"/>
  <c r="H105"/>
  <c r="I105"/>
  <c r="E106"/>
  <c r="F106"/>
  <c r="G106"/>
  <c r="H106"/>
  <c r="I106"/>
  <c r="K97"/>
  <c r="L97"/>
  <c r="M97"/>
  <c r="N97"/>
  <c r="K98"/>
  <c r="L98"/>
  <c r="M98"/>
  <c r="N98"/>
  <c r="K99"/>
  <c r="L99"/>
  <c r="M99"/>
  <c r="N99"/>
  <c r="E97"/>
  <c r="F97"/>
  <c r="G97"/>
  <c r="H97"/>
  <c r="I97"/>
  <c r="E98"/>
  <c r="F98"/>
  <c r="G98"/>
  <c r="H98"/>
  <c r="I98"/>
  <c r="E99"/>
  <c r="F99"/>
  <c r="G99"/>
  <c r="H99"/>
  <c r="I99"/>
  <c r="K90"/>
  <c r="L90"/>
  <c r="M90"/>
  <c r="N90"/>
  <c r="K91"/>
  <c r="L91"/>
  <c r="M91"/>
  <c r="N91"/>
  <c r="K92"/>
  <c r="L92"/>
  <c r="M92"/>
  <c r="N92"/>
  <c r="E90"/>
  <c r="F90"/>
  <c r="G90"/>
  <c r="H90"/>
  <c r="I90"/>
  <c r="E91"/>
  <c r="F91"/>
  <c r="G91"/>
  <c r="H91"/>
  <c r="I91"/>
  <c r="E92"/>
  <c r="F92"/>
  <c r="G92"/>
  <c r="H92"/>
  <c r="I92"/>
  <c r="K83"/>
  <c r="L83"/>
  <c r="M83"/>
  <c r="N83"/>
  <c r="K84"/>
  <c r="L84"/>
  <c r="M84"/>
  <c r="N84"/>
  <c r="K85"/>
  <c r="L85"/>
  <c r="M85"/>
  <c r="N85"/>
  <c r="E83"/>
  <c r="F83"/>
  <c r="G83"/>
  <c r="H83"/>
  <c r="I83"/>
  <c r="E84"/>
  <c r="F84"/>
  <c r="G84"/>
  <c r="H84"/>
  <c r="I84"/>
  <c r="E85"/>
  <c r="F85"/>
  <c r="G85"/>
  <c r="H85"/>
  <c r="I85"/>
  <c r="K76"/>
  <c r="L76"/>
  <c r="M76"/>
  <c r="N76"/>
  <c r="K77"/>
  <c r="L77"/>
  <c r="M77"/>
  <c r="N77"/>
  <c r="K78"/>
  <c r="L78"/>
  <c r="M78"/>
  <c r="N78"/>
  <c r="E76"/>
  <c r="F76"/>
  <c r="G76"/>
  <c r="H76"/>
  <c r="I76"/>
  <c r="E77"/>
  <c r="F77"/>
  <c r="G77"/>
  <c r="H77"/>
  <c r="I77"/>
  <c r="E78"/>
  <c r="F78"/>
  <c r="G78"/>
  <c r="H78"/>
  <c r="I78"/>
  <c r="K69"/>
  <c r="L69"/>
  <c r="M69"/>
  <c r="N69"/>
  <c r="K70"/>
  <c r="L70"/>
  <c r="M70"/>
  <c r="N70"/>
  <c r="K71"/>
  <c r="L71"/>
  <c r="M71"/>
  <c r="N71"/>
  <c r="E69"/>
  <c r="F69"/>
  <c r="G69"/>
  <c r="H69"/>
  <c r="I69"/>
  <c r="E70"/>
  <c r="F70"/>
  <c r="G70"/>
  <c r="H70"/>
  <c r="I70"/>
  <c r="E71"/>
  <c r="F71"/>
  <c r="G71"/>
  <c r="H71"/>
  <c r="I71"/>
  <c r="K64"/>
  <c r="L64"/>
  <c r="M64"/>
  <c r="N64"/>
  <c r="K62"/>
  <c r="L62"/>
  <c r="M62"/>
  <c r="N62"/>
  <c r="K63"/>
  <c r="L63"/>
  <c r="M63"/>
  <c r="N63"/>
  <c r="E62"/>
  <c r="F62"/>
  <c r="G62"/>
  <c r="H62"/>
  <c r="I62"/>
  <c r="E63"/>
  <c r="F63"/>
  <c r="G63"/>
  <c r="H63"/>
  <c r="I63"/>
  <c r="E64"/>
  <c r="F64"/>
  <c r="G64"/>
  <c r="H64"/>
  <c r="I64"/>
  <c r="K37"/>
  <c r="L37"/>
  <c r="M37"/>
  <c r="N37"/>
  <c r="K38"/>
  <c r="L38"/>
  <c r="M38"/>
  <c r="N38"/>
  <c r="K39"/>
  <c r="L39"/>
  <c r="M39"/>
  <c r="N39"/>
  <c r="E37"/>
  <c r="F37"/>
  <c r="H37"/>
  <c r="I37"/>
  <c r="E38"/>
  <c r="F38"/>
  <c r="G38"/>
  <c r="H38"/>
  <c r="I38"/>
  <c r="E39"/>
  <c r="F39"/>
  <c r="G39"/>
  <c r="H39"/>
  <c r="I39"/>
  <c r="I27" l="1"/>
  <c r="I32" s="1"/>
  <c r="G27"/>
  <c r="G32" s="1"/>
  <c r="E27"/>
  <c r="H26"/>
  <c r="H31" s="1"/>
  <c r="F26"/>
  <c r="F31" s="1"/>
  <c r="I25"/>
  <c r="E25"/>
  <c r="M27"/>
  <c r="M32" s="1"/>
  <c r="K27"/>
  <c r="K32" s="1"/>
  <c r="M26"/>
  <c r="M31" s="1"/>
  <c r="K26"/>
  <c r="K31" s="1"/>
  <c r="M25"/>
  <c r="K25"/>
  <c r="H27"/>
  <c r="H32" s="1"/>
  <c r="F27"/>
  <c r="F32" s="1"/>
  <c r="I26"/>
  <c r="I31" s="1"/>
  <c r="G26"/>
  <c r="G31" s="1"/>
  <c r="H25"/>
  <c r="F25"/>
  <c r="L27"/>
  <c r="L32" s="1"/>
  <c r="L26"/>
  <c r="L31" s="1"/>
  <c r="L25"/>
  <c r="F47"/>
  <c r="I121"/>
  <c r="G121"/>
  <c r="E121"/>
  <c r="M121"/>
  <c r="K121"/>
  <c r="H47"/>
  <c r="H107"/>
  <c r="F107"/>
  <c r="H121"/>
  <c r="F121"/>
  <c r="N121"/>
  <c r="L121"/>
  <c r="I47"/>
  <c r="G47"/>
  <c r="E47"/>
  <c r="L47"/>
  <c r="F65"/>
  <c r="H72"/>
  <c r="F72"/>
  <c r="H79"/>
  <c r="F79"/>
  <c r="H86"/>
  <c r="F86"/>
  <c r="H93"/>
  <c r="F93"/>
  <c r="H114"/>
  <c r="F114"/>
  <c r="H128"/>
  <c r="F128"/>
  <c r="M47"/>
  <c r="K47"/>
  <c r="I65"/>
  <c r="G65"/>
  <c r="E65"/>
  <c r="M65"/>
  <c r="K65"/>
  <c r="M72"/>
  <c r="K72"/>
  <c r="M79"/>
  <c r="K79"/>
  <c r="M86"/>
  <c r="K86"/>
  <c r="M93"/>
  <c r="K93"/>
  <c r="I100"/>
  <c r="G100"/>
  <c r="E100"/>
  <c r="M100"/>
  <c r="K100"/>
  <c r="M107"/>
  <c r="K107"/>
  <c r="M114"/>
  <c r="K114"/>
  <c r="M128"/>
  <c r="K128"/>
  <c r="H65"/>
  <c r="N65"/>
  <c r="L65"/>
  <c r="I72"/>
  <c r="G72"/>
  <c r="E72"/>
  <c r="N72"/>
  <c r="L72"/>
  <c r="I79"/>
  <c r="G79"/>
  <c r="E79"/>
  <c r="N79"/>
  <c r="L79"/>
  <c r="I86"/>
  <c r="G86"/>
  <c r="E86"/>
  <c r="N86"/>
  <c r="L86"/>
  <c r="I93"/>
  <c r="G93"/>
  <c r="E93"/>
  <c r="N93"/>
  <c r="L93"/>
  <c r="H100"/>
  <c r="F100"/>
  <c r="N100"/>
  <c r="L100"/>
  <c r="I107"/>
  <c r="G107"/>
  <c r="E107"/>
  <c r="N107"/>
  <c r="L107"/>
  <c r="I114"/>
  <c r="G114"/>
  <c r="L114"/>
  <c r="I128"/>
  <c r="G128"/>
  <c r="E128"/>
  <c r="N128"/>
  <c r="L128"/>
  <c r="I40"/>
  <c r="E40"/>
  <c r="M40"/>
  <c r="K40"/>
  <c r="H40"/>
  <c r="F40"/>
  <c r="N40"/>
  <c r="L40"/>
  <c r="M138"/>
  <c r="K138"/>
  <c r="L138"/>
  <c r="H138"/>
  <c r="H139" s="1"/>
  <c r="I138"/>
  <c r="I139" s="1"/>
  <c r="G138"/>
  <c r="G139" s="1"/>
  <c r="B83"/>
  <c r="R82" s="1"/>
  <c r="R170" s="1"/>
  <c r="B69"/>
  <c r="R68" s="1"/>
  <c r="R162" s="1"/>
  <c r="B125"/>
  <c r="R124" s="1"/>
  <c r="R194" s="1"/>
  <c r="B118"/>
  <c r="R117" s="1"/>
  <c r="R190" s="1"/>
  <c r="B111"/>
  <c r="R110" s="1"/>
  <c r="R186" s="1"/>
  <c r="B104"/>
  <c r="R103" s="1"/>
  <c r="R182" s="1"/>
  <c r="B97"/>
  <c r="R96" s="1"/>
  <c r="R178" s="1"/>
  <c r="B90"/>
  <c r="R89" s="1"/>
  <c r="R174" s="1"/>
  <c r="B76"/>
  <c r="R75" s="1"/>
  <c r="R166" s="1"/>
  <c r="B62"/>
  <c r="R61" s="1"/>
  <c r="R158" s="1"/>
  <c r="B44"/>
  <c r="R43" s="1"/>
  <c r="R154" s="1"/>
  <c r="B37"/>
  <c r="R36" s="1"/>
  <c r="R150" s="1"/>
  <c r="M8"/>
  <c r="L8"/>
  <c r="K8"/>
  <c r="I8"/>
  <c r="H8"/>
  <c r="G8"/>
  <c r="E8"/>
  <c r="M7"/>
  <c r="L7"/>
  <c r="K7"/>
  <c r="I7"/>
  <c r="H7"/>
  <c r="G7"/>
  <c r="M6"/>
  <c r="L6"/>
  <c r="K6"/>
  <c r="I6"/>
  <c r="H6"/>
  <c r="F6"/>
  <c r="E6"/>
  <c r="B431" i="3"/>
  <c r="N124" i="4"/>
  <c r="M430" i="3"/>
  <c r="M124" i="4" s="1"/>
  <c r="L430" i="3"/>
  <c r="L124" i="4" s="1"/>
  <c r="K430" i="3"/>
  <c r="K124" i="4" s="1"/>
  <c r="I430" i="3"/>
  <c r="I124" i="4" s="1"/>
  <c r="H430" i="3"/>
  <c r="H124" i="4" s="1"/>
  <c r="G430" i="3"/>
  <c r="G124" i="4" s="1"/>
  <c r="F430" i="3"/>
  <c r="F124" i="4" s="1"/>
  <c r="E430" i="3"/>
  <c r="E124" i="4" s="1"/>
  <c r="T124" s="1"/>
  <c r="T194" s="1"/>
  <c r="N429" i="3"/>
  <c r="N428"/>
  <c r="N427"/>
  <c r="M426"/>
  <c r="L426"/>
  <c r="K426"/>
  <c r="I426"/>
  <c r="H426"/>
  <c r="G426"/>
  <c r="F426"/>
  <c r="E426"/>
  <c r="N420"/>
  <c r="N419"/>
  <c r="N418"/>
  <c r="M417"/>
  <c r="L417"/>
  <c r="K417"/>
  <c r="I417"/>
  <c r="H417"/>
  <c r="G417"/>
  <c r="F417"/>
  <c r="E417"/>
  <c r="N413"/>
  <c r="N412"/>
  <c r="N411"/>
  <c r="M410"/>
  <c r="L410"/>
  <c r="K410"/>
  <c r="I410"/>
  <c r="H410"/>
  <c r="G410"/>
  <c r="F410"/>
  <c r="E410"/>
  <c r="B402"/>
  <c r="N117" i="4"/>
  <c r="M401" i="3"/>
  <c r="M117" i="4" s="1"/>
  <c r="L401" i="3"/>
  <c r="L117" i="4" s="1"/>
  <c r="K401" i="3"/>
  <c r="K117" i="4" s="1"/>
  <c r="I401" i="3"/>
  <c r="I117" i="4" s="1"/>
  <c r="H401" i="3"/>
  <c r="H117" i="4" s="1"/>
  <c r="G401" i="3"/>
  <c r="G117" i="4" s="1"/>
  <c r="V117" s="1"/>
  <c r="V190" s="1"/>
  <c r="F401" i="3"/>
  <c r="F117" i="4" s="1"/>
  <c r="E401" i="3"/>
  <c r="E117" i="4" s="1"/>
  <c r="T117" s="1"/>
  <c r="T190" s="1"/>
  <c r="N400" i="3"/>
  <c r="N399"/>
  <c r="N382"/>
  <c r="N381"/>
  <c r="N380"/>
  <c r="M379"/>
  <c r="L379"/>
  <c r="K379"/>
  <c r="I379"/>
  <c r="H379"/>
  <c r="G379"/>
  <c r="F379"/>
  <c r="E379"/>
  <c r="N375"/>
  <c r="N374"/>
  <c r="N373"/>
  <c r="M372"/>
  <c r="L372"/>
  <c r="K372"/>
  <c r="I372"/>
  <c r="H372"/>
  <c r="G372"/>
  <c r="F372"/>
  <c r="E372"/>
  <c r="B364"/>
  <c r="M363"/>
  <c r="M110" i="4" s="1"/>
  <c r="L363" i="3"/>
  <c r="L110" i="4" s="1"/>
  <c r="K363" i="3"/>
  <c r="K110" i="4" s="1"/>
  <c r="I363" i="3"/>
  <c r="I110" i="4" s="1"/>
  <c r="H110"/>
  <c r="G110"/>
  <c r="F110"/>
  <c r="N362" i="3"/>
  <c r="N361"/>
  <c r="N360"/>
  <c r="M359"/>
  <c r="L359"/>
  <c r="K359"/>
  <c r="B344"/>
  <c r="N103" i="4"/>
  <c r="M343" i="3"/>
  <c r="M103" i="4" s="1"/>
  <c r="L343" i="3"/>
  <c r="L103" i="4" s="1"/>
  <c r="K343" i="3"/>
  <c r="K103" i="4" s="1"/>
  <c r="I343" i="3"/>
  <c r="I103" i="4" s="1"/>
  <c r="H343" i="3"/>
  <c r="H103" i="4" s="1"/>
  <c r="G343" i="3"/>
  <c r="G103" i="4" s="1"/>
  <c r="V103" s="1"/>
  <c r="V182" s="1"/>
  <c r="F343" i="3"/>
  <c r="F103" i="4" s="1"/>
  <c r="E343" i="3"/>
  <c r="E103" i="4" s="1"/>
  <c r="T103" s="1"/>
  <c r="T182" s="1"/>
  <c r="N342" i="3"/>
  <c r="N341"/>
  <c r="N340"/>
  <c r="M339"/>
  <c r="L339"/>
  <c r="K339"/>
  <c r="I339"/>
  <c r="H339"/>
  <c r="G339"/>
  <c r="F339"/>
  <c r="E339"/>
  <c r="N333"/>
  <c r="N332"/>
  <c r="N331"/>
  <c r="M330"/>
  <c r="L330"/>
  <c r="K330"/>
  <c r="I330"/>
  <c r="H330"/>
  <c r="G330"/>
  <c r="F330"/>
  <c r="E330"/>
  <c r="N326"/>
  <c r="N325"/>
  <c r="N324"/>
  <c r="M323"/>
  <c r="L323"/>
  <c r="K323"/>
  <c r="I323"/>
  <c r="H323"/>
  <c r="G323"/>
  <c r="F323"/>
  <c r="E323"/>
  <c r="B303"/>
  <c r="N96" i="4"/>
  <c r="M302" i="3"/>
  <c r="M96" i="4" s="1"/>
  <c r="L302" i="3"/>
  <c r="L96" i="4" s="1"/>
  <c r="K302" i="3"/>
  <c r="K96" i="4" s="1"/>
  <c r="I302" i="3"/>
  <c r="I96" i="4" s="1"/>
  <c r="H302" i="3"/>
  <c r="H96" i="4" s="1"/>
  <c r="G302" i="3"/>
  <c r="G96" i="4" s="1"/>
  <c r="F302" i="3"/>
  <c r="F96" i="4" s="1"/>
  <c r="U96" s="1"/>
  <c r="U178" s="1"/>
  <c r="E302" i="3"/>
  <c r="E96" i="4" s="1"/>
  <c r="T96" s="1"/>
  <c r="T178" s="1"/>
  <c r="N301" i="3"/>
  <c r="N300"/>
  <c r="N299"/>
  <c r="M298"/>
  <c r="L298"/>
  <c r="K298"/>
  <c r="I298"/>
  <c r="H298"/>
  <c r="G298"/>
  <c r="F298"/>
  <c r="E298"/>
  <c r="N292"/>
  <c r="N291"/>
  <c r="N290"/>
  <c r="M289"/>
  <c r="L289"/>
  <c r="K289"/>
  <c r="I289"/>
  <c r="H289"/>
  <c r="G289"/>
  <c r="F289"/>
  <c r="E289"/>
  <c r="N285"/>
  <c r="N284"/>
  <c r="N283"/>
  <c r="M282"/>
  <c r="L282"/>
  <c r="K282"/>
  <c r="I282"/>
  <c r="H282"/>
  <c r="G282"/>
  <c r="F282"/>
  <c r="E282"/>
  <c r="B274"/>
  <c r="N89" i="4"/>
  <c r="M273" i="3"/>
  <c r="M89" i="4" s="1"/>
  <c r="L273" i="3"/>
  <c r="L89" i="4" s="1"/>
  <c r="K273" i="3"/>
  <c r="K89" i="4" s="1"/>
  <c r="I273" i="3"/>
  <c r="I89" i="4" s="1"/>
  <c r="H273" i="3"/>
  <c r="H89" i="4" s="1"/>
  <c r="G273" i="3"/>
  <c r="G89" i="4" s="1"/>
  <c r="V89" s="1"/>
  <c r="V174" s="1"/>
  <c r="F273" i="3"/>
  <c r="F89" i="4" s="1"/>
  <c r="E273" i="3"/>
  <c r="E89" i="4" s="1"/>
  <c r="T89" s="1"/>
  <c r="T174" s="1"/>
  <c r="N272" i="3"/>
  <c r="N271"/>
  <c r="N270"/>
  <c r="M269"/>
  <c r="L269"/>
  <c r="K269"/>
  <c r="I269"/>
  <c r="H269"/>
  <c r="G269"/>
  <c r="F269"/>
  <c r="E269"/>
  <c r="N263"/>
  <c r="N262"/>
  <c r="N261"/>
  <c r="M260"/>
  <c r="L260"/>
  <c r="K260"/>
  <c r="I260"/>
  <c r="H260"/>
  <c r="G260"/>
  <c r="F260"/>
  <c r="E260"/>
  <c r="N256"/>
  <c r="N255"/>
  <c r="N254"/>
  <c r="M253"/>
  <c r="L253"/>
  <c r="K253"/>
  <c r="I253"/>
  <c r="H253"/>
  <c r="G253"/>
  <c r="F253"/>
  <c r="E253"/>
  <c r="B245"/>
  <c r="N82" i="4"/>
  <c r="M244" i="3"/>
  <c r="M82" i="4" s="1"/>
  <c r="L244" i="3"/>
  <c r="L82" i="4" s="1"/>
  <c r="K244" i="3"/>
  <c r="K82" i="4" s="1"/>
  <c r="I244" i="3"/>
  <c r="I82" i="4" s="1"/>
  <c r="H244" i="3"/>
  <c r="H82" i="4" s="1"/>
  <c r="G244" i="3"/>
  <c r="G82" i="4" s="1"/>
  <c r="F244" i="3"/>
  <c r="F82" i="4" s="1"/>
  <c r="U82" s="1"/>
  <c r="U170" s="1"/>
  <c r="E244" i="3"/>
  <c r="E82" i="4" s="1"/>
  <c r="T82" s="1"/>
  <c r="T170" s="1"/>
  <c r="N243" i="3"/>
  <c r="N242"/>
  <c r="N241"/>
  <c r="M240"/>
  <c r="L240"/>
  <c r="K240"/>
  <c r="I240"/>
  <c r="H240"/>
  <c r="G240"/>
  <c r="F240"/>
  <c r="E240"/>
  <c r="N234"/>
  <c r="N233"/>
  <c r="N232"/>
  <c r="M231"/>
  <c r="L231"/>
  <c r="K231"/>
  <c r="I231"/>
  <c r="H231"/>
  <c r="G231"/>
  <c r="F231"/>
  <c r="E231"/>
  <c r="N227"/>
  <c r="N226"/>
  <c r="N225"/>
  <c r="M224"/>
  <c r="L224"/>
  <c r="K224"/>
  <c r="I224"/>
  <c r="H224"/>
  <c r="G224"/>
  <c r="F224"/>
  <c r="E224"/>
  <c r="B216"/>
  <c r="N75" i="4"/>
  <c r="M215" i="3"/>
  <c r="M75" i="4" s="1"/>
  <c r="L215" i="3"/>
  <c r="L75" i="4" s="1"/>
  <c r="K215" i="3"/>
  <c r="K75" i="4" s="1"/>
  <c r="I215" i="3"/>
  <c r="I75" i="4" s="1"/>
  <c r="H215" i="3"/>
  <c r="H75" i="4" s="1"/>
  <c r="G215" i="3"/>
  <c r="G75" i="4" s="1"/>
  <c r="V75" s="1"/>
  <c r="V166" s="1"/>
  <c r="F215" i="3"/>
  <c r="F75" i="4" s="1"/>
  <c r="E215" i="3"/>
  <c r="E75" i="4" s="1"/>
  <c r="T75" s="1"/>
  <c r="T166" s="1"/>
  <c r="N214" i="3"/>
  <c r="N213"/>
  <c r="N212"/>
  <c r="M211"/>
  <c r="L211"/>
  <c r="K211"/>
  <c r="I211"/>
  <c r="H211"/>
  <c r="G211"/>
  <c r="F211"/>
  <c r="E211"/>
  <c r="N205"/>
  <c r="N204"/>
  <c r="N203"/>
  <c r="M202"/>
  <c r="L202"/>
  <c r="K202"/>
  <c r="I202"/>
  <c r="H202"/>
  <c r="G202"/>
  <c r="F202"/>
  <c r="E202"/>
  <c r="N198"/>
  <c r="N197"/>
  <c r="N196"/>
  <c r="M195"/>
  <c r="L195"/>
  <c r="K195"/>
  <c r="I195"/>
  <c r="H195"/>
  <c r="G195"/>
  <c r="F195"/>
  <c r="E195"/>
  <c r="B187"/>
  <c r="N68" i="4"/>
  <c r="M186" i="3"/>
  <c r="M68" i="4" s="1"/>
  <c r="L186" i="3"/>
  <c r="L68" i="4" s="1"/>
  <c r="K186" i="3"/>
  <c r="K68" i="4" s="1"/>
  <c r="I186" i="3"/>
  <c r="I68" i="4" s="1"/>
  <c r="H186" i="3"/>
  <c r="H68" i="4" s="1"/>
  <c r="G186" i="3"/>
  <c r="G68" i="4" s="1"/>
  <c r="F186" i="3"/>
  <c r="F68" i="4" s="1"/>
  <c r="E186" i="3"/>
  <c r="E68" i="4" s="1"/>
  <c r="T68" s="1"/>
  <c r="T162" s="1"/>
  <c r="N184" i="3"/>
  <c r="N183"/>
  <c r="N182"/>
  <c r="M181"/>
  <c r="L181"/>
  <c r="K181"/>
  <c r="I181"/>
  <c r="H181"/>
  <c r="G181"/>
  <c r="F181"/>
  <c r="E181"/>
  <c r="B166"/>
  <c r="N61" i="4"/>
  <c r="M165" i="3"/>
  <c r="M61" i="4" s="1"/>
  <c r="L165" i="3"/>
  <c r="L61" i="4" s="1"/>
  <c r="K165" i="3"/>
  <c r="K61" i="4" s="1"/>
  <c r="I165" i="3"/>
  <c r="I61" i="4" s="1"/>
  <c r="H165" i="3"/>
  <c r="H61" i="4" s="1"/>
  <c r="G165" i="3"/>
  <c r="G61" i="4" s="1"/>
  <c r="V61" s="1"/>
  <c r="V158" s="1"/>
  <c r="F165" i="3"/>
  <c r="F61" i="4" s="1"/>
  <c r="E165" i="3"/>
  <c r="E61" i="4" s="1"/>
  <c r="T61" s="1"/>
  <c r="T158" s="1"/>
  <c r="N164" i="3"/>
  <c r="N163"/>
  <c r="N162"/>
  <c r="M161"/>
  <c r="L161"/>
  <c r="K161"/>
  <c r="I161"/>
  <c r="H161"/>
  <c r="G161"/>
  <c r="F161"/>
  <c r="E161"/>
  <c r="N139"/>
  <c r="N138"/>
  <c r="N137"/>
  <c r="M136"/>
  <c r="L136"/>
  <c r="K136"/>
  <c r="I136"/>
  <c r="H136"/>
  <c r="G136"/>
  <c r="F136"/>
  <c r="E136"/>
  <c r="N132"/>
  <c r="N131"/>
  <c r="N130"/>
  <c r="M129"/>
  <c r="L129"/>
  <c r="K129"/>
  <c r="I129"/>
  <c r="H129"/>
  <c r="G129"/>
  <c r="F129"/>
  <c r="E129"/>
  <c r="I5" i="4" l="1"/>
  <c r="K5"/>
  <c r="L5"/>
  <c r="H5"/>
  <c r="M5"/>
  <c r="F30"/>
  <c r="F24"/>
  <c r="M30"/>
  <c r="M24"/>
  <c r="L108"/>
  <c r="I108"/>
  <c r="H101"/>
  <c r="N94"/>
  <c r="G94"/>
  <c r="N80"/>
  <c r="G80"/>
  <c r="N66"/>
  <c r="K129"/>
  <c r="K115"/>
  <c r="K101"/>
  <c r="M87"/>
  <c r="M73"/>
  <c r="G66"/>
  <c r="F129"/>
  <c r="F115"/>
  <c r="F87"/>
  <c r="F73"/>
  <c r="N122"/>
  <c r="E122"/>
  <c r="I122"/>
  <c r="L30"/>
  <c r="L24"/>
  <c r="H30"/>
  <c r="H24"/>
  <c r="K30"/>
  <c r="K24"/>
  <c r="I30"/>
  <c r="I24"/>
  <c r="X61"/>
  <c r="X158" s="1"/>
  <c r="W68"/>
  <c r="W162" s="1"/>
  <c r="W82"/>
  <c r="W170" s="1"/>
  <c r="X117"/>
  <c r="X190" s="1"/>
  <c r="W124"/>
  <c r="W194" s="1"/>
  <c r="U124"/>
  <c r="U194" s="1"/>
  <c r="U110"/>
  <c r="U186" s="1"/>
  <c r="U68"/>
  <c r="U162" s="1"/>
  <c r="U61"/>
  <c r="U158" s="1"/>
  <c r="W61"/>
  <c r="W158" s="1"/>
  <c r="V68"/>
  <c r="V162" s="1"/>
  <c r="X68"/>
  <c r="X162" s="1"/>
  <c r="W75"/>
  <c r="W166" s="1"/>
  <c r="U75"/>
  <c r="U166" s="1"/>
  <c r="X75"/>
  <c r="X166" s="1"/>
  <c r="V82"/>
  <c r="V170" s="1"/>
  <c r="X82"/>
  <c r="X170" s="1"/>
  <c r="W89"/>
  <c r="W174" s="1"/>
  <c r="U89"/>
  <c r="U174" s="1"/>
  <c r="X89"/>
  <c r="X174" s="1"/>
  <c r="X96"/>
  <c r="X178" s="1"/>
  <c r="V96"/>
  <c r="V178" s="1"/>
  <c r="W103"/>
  <c r="W182" s="1"/>
  <c r="U103"/>
  <c r="U182" s="1"/>
  <c r="X103"/>
  <c r="X182" s="1"/>
  <c r="V110"/>
  <c r="V186" s="1"/>
  <c r="X110"/>
  <c r="X186" s="1"/>
  <c r="U117"/>
  <c r="U190" s="1"/>
  <c r="W117"/>
  <c r="W190" s="1"/>
  <c r="V124"/>
  <c r="V194" s="1"/>
  <c r="X124"/>
  <c r="X194" s="1"/>
  <c r="L129"/>
  <c r="I129"/>
  <c r="G115"/>
  <c r="N101"/>
  <c r="L87"/>
  <c r="I87"/>
  <c r="L73"/>
  <c r="I73"/>
  <c r="K108"/>
  <c r="E101"/>
  <c r="I101"/>
  <c r="M94"/>
  <c r="M80"/>
  <c r="M66"/>
  <c r="F94"/>
  <c r="F80"/>
  <c r="F66"/>
  <c r="H122"/>
  <c r="H108"/>
  <c r="K122"/>
  <c r="N129"/>
  <c r="G129"/>
  <c r="L115"/>
  <c r="I115"/>
  <c r="N108"/>
  <c r="G108"/>
  <c r="L101"/>
  <c r="L94"/>
  <c r="I94"/>
  <c r="N87"/>
  <c r="G87"/>
  <c r="L80"/>
  <c r="I80"/>
  <c r="N73"/>
  <c r="G73"/>
  <c r="L66"/>
  <c r="H66"/>
  <c r="M129"/>
  <c r="M115"/>
  <c r="M108"/>
  <c r="M101"/>
  <c r="G101"/>
  <c r="K94"/>
  <c r="K87"/>
  <c r="K80"/>
  <c r="K73"/>
  <c r="K66"/>
  <c r="E66"/>
  <c r="I66"/>
  <c r="H129"/>
  <c r="H115"/>
  <c r="H94"/>
  <c r="H87"/>
  <c r="H80"/>
  <c r="H73"/>
  <c r="L122"/>
  <c r="F122"/>
  <c r="F108"/>
  <c r="M122"/>
  <c r="G122"/>
  <c r="W96"/>
  <c r="W178" s="1"/>
  <c r="E30"/>
  <c r="E32"/>
  <c r="P121"/>
  <c r="E129"/>
  <c r="P128"/>
  <c r="E108"/>
  <c r="P107"/>
  <c r="F101"/>
  <c r="P100"/>
  <c r="E94"/>
  <c r="P93"/>
  <c r="E87"/>
  <c r="P86"/>
  <c r="E80"/>
  <c r="P79"/>
  <c r="E73"/>
  <c r="P72"/>
  <c r="P65"/>
  <c r="N129" i="3"/>
  <c r="N161"/>
  <c r="N181"/>
  <c r="N195"/>
  <c r="N211"/>
  <c r="N231"/>
  <c r="N253"/>
  <c r="N269"/>
  <c r="N289"/>
  <c r="N323"/>
  <c r="N339"/>
  <c r="N372"/>
  <c r="N417"/>
  <c r="N136"/>
  <c r="N202"/>
  <c r="N224"/>
  <c r="N240"/>
  <c r="N260"/>
  <c r="N282"/>
  <c r="N298"/>
  <c r="N330"/>
  <c r="N359"/>
  <c r="N379"/>
  <c r="N410"/>
  <c r="N426"/>
  <c r="B106"/>
  <c r="M105"/>
  <c r="M43" i="4" s="1"/>
  <c r="L105" i="3"/>
  <c r="L43" i="4" s="1"/>
  <c r="K105" i="3"/>
  <c r="K43" i="4" s="1"/>
  <c r="I105" i="3"/>
  <c r="I43" i="4" s="1"/>
  <c r="H105" i="3"/>
  <c r="H43" i="4" s="1"/>
  <c r="G105" i="3"/>
  <c r="G43" i="4" s="1"/>
  <c r="F105" i="3"/>
  <c r="F43" i="4" s="1"/>
  <c r="E105" i="3"/>
  <c r="E43" i="4" s="1"/>
  <c r="N104" i="3"/>
  <c r="N103"/>
  <c r="N102"/>
  <c r="M101"/>
  <c r="L101"/>
  <c r="K101"/>
  <c r="I101"/>
  <c r="H101"/>
  <c r="G101"/>
  <c r="F101"/>
  <c r="E101"/>
  <c r="N95"/>
  <c r="N94"/>
  <c r="N93"/>
  <c r="M92"/>
  <c r="L92"/>
  <c r="K92"/>
  <c r="I92"/>
  <c r="H92"/>
  <c r="G92"/>
  <c r="F92"/>
  <c r="E92"/>
  <c r="N88"/>
  <c r="N27" i="4" s="1"/>
  <c r="N87" i="3"/>
  <c r="N86"/>
  <c r="M85"/>
  <c r="L85"/>
  <c r="K85"/>
  <c r="I85"/>
  <c r="H85"/>
  <c r="G85"/>
  <c r="F85"/>
  <c r="E85"/>
  <c r="B68"/>
  <c r="M440"/>
  <c r="L440"/>
  <c r="K139" i="4"/>
  <c r="N522" i="3"/>
  <c r="N521"/>
  <c r="N520"/>
  <c r="M519"/>
  <c r="L519"/>
  <c r="K519"/>
  <c r="I519"/>
  <c r="H519"/>
  <c r="G519"/>
  <c r="F519"/>
  <c r="E519"/>
  <c r="N516"/>
  <c r="N515"/>
  <c r="N514"/>
  <c r="M513"/>
  <c r="L513"/>
  <c r="K513"/>
  <c r="I513"/>
  <c r="H513"/>
  <c r="G513"/>
  <c r="F513"/>
  <c r="E513"/>
  <c r="M28"/>
  <c r="L28"/>
  <c r="K28"/>
  <c r="L67"/>
  <c r="L36" i="4" s="1"/>
  <c r="L41" s="1"/>
  <c r="M67" i="3"/>
  <c r="M36" i="4" s="1"/>
  <c r="M41" s="1"/>
  <c r="N67" i="3"/>
  <c r="N36" i="4" s="1"/>
  <c r="N41" s="1"/>
  <c r="K67" i="3"/>
  <c r="K36" i="4" s="1"/>
  <c r="K41" s="1"/>
  <c r="I67" i="3"/>
  <c r="I36" i="4" s="1"/>
  <c r="I41" s="1"/>
  <c r="H67" i="3"/>
  <c r="H36" i="4" s="1"/>
  <c r="H41" s="1"/>
  <c r="F67" i="3"/>
  <c r="F36" i="4" s="1"/>
  <c r="E67" i="3"/>
  <c r="E36" i="4" s="1"/>
  <c r="T36" s="1"/>
  <c r="T150" s="1"/>
  <c r="N31" i="3"/>
  <c r="N30"/>
  <c r="N29"/>
  <c r="I28"/>
  <c r="H28"/>
  <c r="G28"/>
  <c r="F28"/>
  <c r="E28"/>
  <c r="N13"/>
  <c r="N11"/>
  <c r="L10"/>
  <c r="L18" i="4" s="1"/>
  <c r="M10" i="3"/>
  <c r="M18" i="4" s="1"/>
  <c r="K10" i="3"/>
  <c r="K18" i="4" s="1"/>
  <c r="F10" i="3"/>
  <c r="F18" i="4" s="1"/>
  <c r="H10" i="3"/>
  <c r="H18" i="4" s="1"/>
  <c r="I10" i="3"/>
  <c r="I18" i="4" s="1"/>
  <c r="U18" l="1"/>
  <c r="L48"/>
  <c r="M48"/>
  <c r="I48"/>
  <c r="M134"/>
  <c r="M139" s="1"/>
  <c r="L134"/>
  <c r="L139" s="1"/>
  <c r="K48"/>
  <c r="H48"/>
  <c r="T43"/>
  <c r="T154" s="1"/>
  <c r="N19"/>
  <c r="N6" s="1"/>
  <c r="N6" i="3"/>
  <c r="N21" i="4"/>
  <c r="N8" s="1"/>
  <c r="N8" i="3"/>
  <c r="P122" i="4"/>
  <c r="P73"/>
  <c r="P80"/>
  <c r="P87"/>
  <c r="P94"/>
  <c r="P101"/>
  <c r="P108"/>
  <c r="P129"/>
  <c r="P66"/>
  <c r="I29"/>
  <c r="I23"/>
  <c r="K29"/>
  <c r="K23"/>
  <c r="L29"/>
  <c r="L23"/>
  <c r="W36"/>
  <c r="W150" s="1"/>
  <c r="U36"/>
  <c r="U150" s="1"/>
  <c r="U43"/>
  <c r="U154" s="1"/>
  <c r="W43"/>
  <c r="W154" s="1"/>
  <c r="F48"/>
  <c r="H29"/>
  <c r="H23"/>
  <c r="F29"/>
  <c r="F23"/>
  <c r="M29"/>
  <c r="M23"/>
  <c r="X43"/>
  <c r="X154" s="1"/>
  <c r="V43"/>
  <c r="V154" s="1"/>
  <c r="E41"/>
  <c r="G48"/>
  <c r="F41"/>
  <c r="E48"/>
  <c r="N47"/>
  <c r="N25"/>
  <c r="P27"/>
  <c r="N513" i="3"/>
  <c r="N519"/>
  <c r="N85"/>
  <c r="N101"/>
  <c r="N28"/>
  <c r="N92"/>
  <c r="N32" i="4" l="1"/>
  <c r="P32" s="1"/>
  <c r="N14"/>
  <c r="N12"/>
  <c r="N30"/>
  <c r="N48"/>
  <c r="P48" s="1"/>
  <c r="P47"/>
  <c r="F6" i="3"/>
  <c r="F12" i="4" s="1"/>
  <c r="H6" i="3"/>
  <c r="H12" i="4" s="1"/>
  <c r="I6" i="3"/>
  <c r="I12" i="4" s="1"/>
  <c r="K6" i="3"/>
  <c r="K12" i="4" s="1"/>
  <c r="L6" i="3"/>
  <c r="L12" i="4" s="1"/>
  <c r="M6" i="3"/>
  <c r="M12" i="4" s="1"/>
  <c r="G7" i="3"/>
  <c r="G13" i="4" s="1"/>
  <c r="H7" i="3"/>
  <c r="H13" i="4" s="1"/>
  <c r="I7" i="3"/>
  <c r="I13" i="4" s="1"/>
  <c r="K7" i="3"/>
  <c r="K13" i="4" s="1"/>
  <c r="L7" i="3"/>
  <c r="L13" i="4" s="1"/>
  <c r="M7" i="3"/>
  <c r="M13" i="4" s="1"/>
  <c r="G8" i="3"/>
  <c r="G14" i="4" s="1"/>
  <c r="H8" i="3"/>
  <c r="H14" i="4" s="1"/>
  <c r="I8" i="3"/>
  <c r="I14" i="4" s="1"/>
  <c r="K8" i="3"/>
  <c r="K14" i="4" s="1"/>
  <c r="L8" i="3"/>
  <c r="L14" i="4" s="1"/>
  <c r="M8" i="3"/>
  <c r="M14" i="4" s="1"/>
  <c r="E8" i="3"/>
  <c r="E14" i="4" s="1"/>
  <c r="E6" i="3"/>
  <c r="E12" i="4" s="1"/>
  <c r="I5" i="3" l="1"/>
  <c r="I11" i="4" s="1"/>
  <c r="H5" i="3"/>
  <c r="H11" i="4" s="1"/>
  <c r="M5" i="3"/>
  <c r="M11" i="4" s="1"/>
  <c r="L5" i="3"/>
  <c r="L11" i="4" s="1"/>
  <c r="K5" i="3"/>
  <c r="K11" i="4" s="1"/>
  <c r="E112"/>
  <c r="E114" s="1"/>
  <c r="E12" i="3"/>
  <c r="E10" s="1"/>
  <c r="E18" i="4" s="1"/>
  <c r="E110"/>
  <c r="N365" i="3"/>
  <c r="N112" i="4" s="1"/>
  <c r="T18" l="1"/>
  <c r="W18"/>
  <c r="E26"/>
  <c r="E24" s="1"/>
  <c r="N363" i="3"/>
  <c r="N110" i="4" s="1"/>
  <c r="T110"/>
  <c r="T186" s="1"/>
  <c r="W110"/>
  <c r="W186" s="1"/>
  <c r="N26"/>
  <c r="N114"/>
  <c r="E115"/>
  <c r="E20"/>
  <c r="N12" i="3"/>
  <c r="N115" i="4" l="1"/>
  <c r="P115" s="1"/>
  <c r="P26"/>
  <c r="E31"/>
  <c r="P114"/>
  <c r="N20"/>
  <c r="N31" s="1"/>
  <c r="N10" i="3"/>
  <c r="N18" i="4" s="1"/>
  <c r="E29"/>
  <c r="E22"/>
  <c r="N24"/>
  <c r="P31" l="1"/>
  <c r="N29"/>
  <c r="N22"/>
  <c r="N23" s="1"/>
  <c r="E23"/>
  <c r="E7" i="3" l="1"/>
  <c r="E5" s="1"/>
  <c r="E136" i="4"/>
  <c r="E138" s="1"/>
  <c r="E7"/>
  <c r="E5" s="1"/>
  <c r="N442" i="3"/>
  <c r="N440" s="1"/>
  <c r="N134" i="4" s="1"/>
  <c r="E440" i="3"/>
  <c r="E134" i="4" s="1"/>
  <c r="T134" s="1"/>
  <c r="T198" s="1"/>
  <c r="T206" s="1"/>
  <c r="F7" i="3"/>
  <c r="N7" l="1"/>
  <c r="N5" s="1"/>
  <c r="N136" i="4"/>
  <c r="N7" s="1"/>
  <c r="E139"/>
  <c r="T5"/>
  <c r="T146" s="1"/>
  <c r="T205" s="1"/>
  <c r="T207" s="1"/>
  <c r="E11"/>
  <c r="N5"/>
  <c r="N138"/>
  <c r="N139" s="1"/>
  <c r="E13"/>
  <c r="F136"/>
  <c r="N13" l="1"/>
  <c r="N11"/>
  <c r="F7"/>
  <c r="F137"/>
  <c r="F8" s="1"/>
  <c r="F440" i="3"/>
  <c r="F134" i="4" s="1"/>
  <c r="F8" i="3"/>
  <c r="F5" s="1"/>
  <c r="F138" i="4" l="1"/>
  <c r="F139" s="1"/>
  <c r="P139" s="1"/>
  <c r="F5"/>
  <c r="F13"/>
  <c r="P13" s="1"/>
  <c r="P138"/>
  <c r="X134"/>
  <c r="X198" s="1"/>
  <c r="W134"/>
  <c r="W198" s="1"/>
  <c r="U134"/>
  <c r="U198" s="1"/>
  <c r="U206" s="1"/>
  <c r="F14"/>
  <c r="P14" s="1"/>
  <c r="F11" l="1"/>
  <c r="W5"/>
  <c r="W146" s="1"/>
  <c r="U5"/>
  <c r="U146" s="1"/>
  <c r="U205" s="1"/>
  <c r="U207" s="1"/>
  <c r="G37"/>
  <c r="G40" s="1"/>
  <c r="G67" i="3"/>
  <c r="G36" i="4" s="1"/>
  <c r="G11" i="3"/>
  <c r="G10" s="1"/>
  <c r="G18" i="4" s="1"/>
  <c r="V18" l="1"/>
  <c r="X18"/>
  <c r="X36"/>
  <c r="X150" s="1"/>
  <c r="V36"/>
  <c r="V150" s="1"/>
  <c r="V206" s="1"/>
  <c r="G41"/>
  <c r="P41" s="1"/>
  <c r="P40"/>
  <c r="G19"/>
  <c r="G6" i="3"/>
  <c r="G5" s="1"/>
  <c r="G25" i="4"/>
  <c r="G22" l="1"/>
  <c r="G6"/>
  <c r="P25"/>
  <c r="G30"/>
  <c r="P30" s="1"/>
  <c r="G24"/>
  <c r="P24" l="1"/>
  <c r="G29"/>
  <c r="P29" s="1"/>
  <c r="P22"/>
  <c r="G23"/>
  <c r="P23" s="1"/>
  <c r="G5"/>
  <c r="G12"/>
  <c r="P12" s="1"/>
  <c r="G11" l="1"/>
  <c r="P11" s="1"/>
  <c r="X5"/>
  <c r="X146" s="1"/>
  <c r="V5"/>
  <c r="V146" s="1"/>
  <c r="V205" s="1"/>
  <c r="V207" s="1"/>
</calcChain>
</file>

<file path=xl/sharedStrings.xml><?xml version="1.0" encoding="utf-8"?>
<sst xmlns="http://schemas.openxmlformats.org/spreadsheetml/2006/main" count="1084" uniqueCount="241">
  <si>
    <t>№
 п.п.</t>
  </si>
  <si>
    <t>Наименование показателя</t>
  </si>
  <si>
    <t>Базовое значение</t>
  </si>
  <si>
    <t>Значение показателя/ потребность в финансировании, млн. рублей</t>
  </si>
  <si>
    <t>Значение/ года</t>
  </si>
  <si>
    <t>Дата /
вид бюджета</t>
  </si>
  <si>
    <t>2022 г.</t>
  </si>
  <si>
    <t>2023 г.</t>
  </si>
  <si>
    <t>2024 г.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</si>
  <si>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</si>
  <si>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</si>
  <si>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</si>
  <si>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</si>
  <si>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</si>
  <si>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</si>
  <si>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</si>
  <si>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</si>
  <si>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</si>
  <si>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</si>
  <si>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</si>
  <si>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</t>
  </si>
  <si>
    <t>2019 г. 
(план в соответствии с бюджетом)</t>
  </si>
  <si>
    <t>2021 г.
 (план в соответствии с бюджетом)</t>
  </si>
  <si>
    <t>2020 г.
(план в соответствии с бюджетом)</t>
  </si>
  <si>
    <t>Наименование показателя регионального проекта</t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</si>
  <si>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</si>
  <si>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</si>
  <si>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</si>
  <si>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</si>
  <si>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</si>
  <si>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</si>
  <si>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</si>
  <si>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</si>
  <si>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</si>
  <si>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</si>
  <si>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</si>
  <si>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</si>
  <si>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</si>
  <si>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</si>
  <si>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</si>
  <si>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</si>
  <si>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</si>
  <si>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</si>
  <si>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</si>
  <si>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</si>
  <si>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</si>
  <si>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</si>
  <si>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</si>
  <si>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</si>
  <si>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</si>
  <si>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</si>
  <si>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ДЕМОГРАФИЯ</t>
  </si>
  <si>
    <t>ЗДРАВООХРАНЕНИЕ</t>
  </si>
  <si>
    <t>ОБРАЗОВАНИЕ</t>
  </si>
  <si>
    <t>ЖИЛЬЕ И ГОРОДСКАЯ СРЕДА</t>
  </si>
  <si>
    <t>ЭКОЛОГИЯ</t>
  </si>
  <si>
    <t>БЕЗОПАСНЫЕ И КАЧЕСТВЕННЫЕ АВТОМОБИЛЬНЫЕ ДОРОГИ</t>
  </si>
  <si>
    <t>ПРОИЗВОДИТЕЛЬНОСТЬ ТРУДА</t>
  </si>
  <si>
    <t>НАУКА</t>
  </si>
  <si>
    <t>ЦИФРОВАЯ ЭКОНОМИКА</t>
  </si>
  <si>
    <t>КУЛЬТУРА</t>
  </si>
  <si>
    <t>МАЛОЕ И СРЕДНЕЕ ПРЕДПРИНИМАТЕЛЬСТВО</t>
  </si>
  <si>
    <t>МЕЖДУНАРОДНАЯ КООПЕРАЦИЯ И ЭКСПОРТ</t>
  </si>
  <si>
    <t>ОСВОЕНИЕ СУБСИДИЙ ИЗ БЮДЖЕТОВ НА ИНВЕСТИЦИОННЫЕ ЦЕЛИ ВНЕ НАЦИОНАЛЬНЫХ ПРОЕКТОВ</t>
  </si>
  <si>
    <t>проверочная сторока</t>
  </si>
  <si>
    <t>Приложение 2</t>
  </si>
  <si>
    <t xml:space="preserve">% профинансировано (кассовый расход) /исполнение (от закантрактованного) 
</t>
  </si>
  <si>
    <t>%  подписанного контракта по мероприятию от запланированного, (законтрактовано)</t>
  </si>
  <si>
    <t>Текущее исполнение показателей, %, 2019 год</t>
  </si>
  <si>
    <t>Вид бюджета</t>
  </si>
  <si>
    <t>2019 г. 
(план в соответствии с бюджетом), млн рублей</t>
  </si>
  <si>
    <t>ФОРМАТ И ШРИФТЫ НЕ ИЗМЕНЯТЬ</t>
  </si>
  <si>
    <t>сумма подписанного контракта по мероприятию, млн рублей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</si>
  <si>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2019 год</t>
  </si>
  <si>
    <t>Количество сохраненных жизней (по сравнению с 2018 годом)</t>
  </si>
  <si>
    <t>Число граждан в возрасте 21 год и старше, прошедших в 2019 году диспансеризацию (1 эт.)</t>
  </si>
  <si>
    <t>3</t>
  </si>
  <si>
    <t>Количество дополнительно трудоустроившихся в 2019 году специалистов (по сравнению с 2018 годом) - врачей</t>
  </si>
  <si>
    <t>4</t>
  </si>
  <si>
    <t>Количество дополнительно трудоустроившихся в 2019 году специалистов (по сравнению с 2018 годом) - средних медработников</t>
  </si>
  <si>
    <t>Приложение 3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</si>
  <si>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</si>
  <si>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</si>
  <si>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</si>
  <si>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</si>
  <si>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</si>
  <si>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</si>
  <si>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</si>
  <si>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</si>
  <si>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</si>
  <si>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</si>
  <si>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</si>
  <si>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</si>
  <si>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СВОДНАЯ ТАБЛИЦА (для формирования пояснительной записки)</t>
  </si>
  <si>
    <r>
      <t xml:space="preserve">ИНФОРМАЦИЯ
 по показателям и мероприятиям дорожных карт по достижению показателей
 Указа Президента Российской Федерации от 07.05.2018 № 204
</t>
    </r>
    <r>
      <rPr>
        <i/>
        <u/>
        <sz val="24"/>
        <rFont val="Times New Roman"/>
        <family val="1"/>
        <charset val="204"/>
      </rPr>
      <t xml:space="preserve">Дальнереченский муниципальный район </t>
    </r>
  </si>
  <si>
    <t>Дальнереченский муниципальный р-н</t>
  </si>
  <si>
    <t>Проект 1. Улучшение условий ведения предпринимательской деятельности</t>
  </si>
  <si>
    <t>Ежегодное дополнение перечней муниципального имущества, предназначенного для предоставления субъектам малого и среднего предпринимательства, (% прироста)</t>
  </si>
  <si>
    <t>Проект 2. Расширение доступа субъектов МСП к финансовой поддержке, в том числе к льготному финансированию</t>
  </si>
  <si>
    <t>Число реализованных проектов субъектов малого и среднего предпринимтельства, получивших поддержку в форме: гарантии, льготного кредита, микрозайма, льготного лизинга, ед.</t>
  </si>
  <si>
    <t>Проект 3. Акселерация субъектов малого и среднего предпринимательства</t>
  </si>
  <si>
    <t>Прирост оборота субъектов малого и среднего предпринимательства, %</t>
  </si>
  <si>
    <t>Проект 4. Создание системы поддержки фермеров и развитие сельской кооперации</t>
  </si>
  <si>
    <t>Количество вовлеченных в субъекты МСП, осуществляющие деятельность в сфере сельского хозяйства, в том числе за счет средств государственной поддежки, в рамках федерального проекта "Система поддержки фермеров и развития сельской кооперации", человек</t>
  </si>
  <si>
    <t>01.2018</t>
  </si>
  <si>
    <t>Проект 5. Популяризация предпринимательства</t>
  </si>
  <si>
    <t>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проекте, тыс. чел., нарастающим итогом</t>
  </si>
  <si>
    <t>Проект 1. Культурная среда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</si>
  <si>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</si>
  <si>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Процент выполнения показателя -%</t>
  </si>
  <si>
    <t>Количество организаций культуры, получивших современное оборудование, ед. нарастающим итогом</t>
  </si>
  <si>
    <t>Проект 2. Творческие люди</t>
  </si>
  <si>
    <t>Количество волонтеров, вовлеченных в программу «Волонтеры культуры» (чел.) (нарастающим итогом)</t>
  </si>
  <si>
    <t>Дальнереченский муниципальный район</t>
  </si>
  <si>
    <t>Капитальный ремонт клуба Рождественка</t>
  </si>
  <si>
    <t>Капитальный ремонт оконных проемов и дверных конструкций клуба Малиново</t>
  </si>
  <si>
    <t>Капитальный ремонт клуба с. Веденка</t>
  </si>
  <si>
    <t>Капитальный ремонт клуба с. Ракитное</t>
  </si>
  <si>
    <t>Капитальный ремонт кровли клуба Малиново</t>
  </si>
  <si>
    <t>05 августа 2019, дата завершения работ по 15 сентября  поставщик ИП Скробова А.Е.</t>
  </si>
  <si>
    <t xml:space="preserve">Дата начала конкурсных процедур 09 августа 2019, 13.08.2019 рассмотрение, 14.08.2019 аукцион,   дата заключения контракта 28 августа 2019 года.срок выполнения работ до 20.10.2019. ООО "Энерго-Ресурс </t>
  </si>
  <si>
    <t>26.06.2019 заключен контракт  срок выполнения работ по 27.07.2019 включительно ИП Мороз В.О. Исполнен</t>
  </si>
  <si>
    <t>02.07.2019 Заключен контракт  срок выполнения работ по 25.08.2019 включительно ООО "Вектор". ИСПОЛНЕН</t>
  </si>
  <si>
    <t>контракт заключен 26.07.2019, срок  завершения по 01.09.2019 ООО "Энерго-Ресурс"контракт исполнен. Подана заявка на финансирование.</t>
  </si>
  <si>
    <t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</si>
  <si>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>Проект 1. Системные меры по повышению производительности труда</t>
  </si>
  <si>
    <t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</si>
  <si>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100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</si>
  <si>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</si>
  <si>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</si>
  <si>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5</t>
  </si>
  <si>
    <t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</si>
  <si>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-</t>
  </si>
  <si>
    <t>6</t>
  </si>
  <si>
    <t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</si>
  <si>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>7</t>
  </si>
  <si>
    <t>Доля пожарных частей и пожарных постов в населенных пунктах с численностью населения от 100 до 1000 человек,подключенных к сети "Интернет", %</t>
  </si>
  <si>
    <t>Доля взаимодействий граждан и коммерческих организаций с органами власти Приморского края и местного самоуправления и организациями государственной собственности Приморского края и муниципальной собственности, осуществляемых в цифровом виде, проценты</t>
  </si>
  <si>
    <t>25</t>
  </si>
  <si>
    <t>30</t>
  </si>
  <si>
    <t>40</t>
  </si>
  <si>
    <t>50</t>
  </si>
  <si>
    <t>60</t>
  </si>
  <si>
    <t>70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</si>
  <si>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</si>
  <si>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>06.2018</t>
  </si>
  <si>
    <t>Число созданных новых мест в общеобразовательных организациях, расположенных в сельской местности и поселках городского типа, не менее тыс. мест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</si>
  <si>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</si>
  <si>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человек нарастающим итогом к 2018 году</t>
  </si>
  <si>
    <t>Проект 1. Современная школа</t>
  </si>
  <si>
    <t>Доля детей в возрасте от 5 до 18 лет, охваченных дополнительным образованием, % (от общей численности детей указанного возраста по персонифицированному учету)</t>
  </si>
  <si>
    <t>01.2018 г.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</si>
  <si>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</si>
  <si>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</si>
  <si>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человек</t>
  </si>
  <si>
    <t>Проект 3. Поддержка семей, имеющих детей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</si>
  <si>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 </t>
  </si>
  <si>
    <t>Проект 5. Учитель будущего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</si>
  <si>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 (в общей численности учителей муниципального образования)</t>
  </si>
  <si>
    <t>Проект 2. Успех каждого ребенка</t>
  </si>
  <si>
    <t>Доля педагогических работников, прошедших добровольную независимую оценку профессиональной квалификации, процент (от общей численности педагогических работников муниципального образования)</t>
  </si>
  <si>
    <t>Проект 4. Цифровая образовательная среда</t>
  </si>
  <si>
    <t>Количество муниципальных общеобразовательных учреждений,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образования, процент</t>
  </si>
  <si>
    <t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информационно-сервисной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указанным программам, %</t>
  </si>
  <si>
    <t>2018 год</t>
  </si>
  <si>
    <t>Доля образоват. организаций, реализующих программы общего образования, дополнительного образования детей, осуществляющих образоват. деятельность с использованием федеральной информационно-сервисной платформы цифровой образоват. среды, в общем числе образовательных организаций,%</t>
  </si>
  <si>
    <t>Доля обучающихся по программам общего образования 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%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</si>
  <si>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%</t>
  </si>
  <si>
    <t xml:space="preserve">Капитальный ремонт оконных конструкций МОБУ "СОШ с.Малиново"
</t>
  </si>
  <si>
    <t>Капитальный ремонт кровли МОБУ "СОШ с.Малиново"</t>
  </si>
  <si>
    <t>Капитальный ремонт кровли МОБУ "СОШ с.Ракитное"</t>
  </si>
  <si>
    <t>Капитальный ремонт оконных конструкций МДОБУ "Детский сад с.Веденка"</t>
  </si>
  <si>
    <t>Капитальный ремонт оконных конструкций Структурное подразделение "Детский сад" МОБУ "ООШ с.Любитовка"</t>
  </si>
  <si>
    <t>Капитальный ремонт оконных конструкций и кровли здания МДОБУ "Детский сад с.Ракитное"</t>
  </si>
  <si>
    <t>Капитальный ремонт системы отопления здания МДОБУ "Детский сад с.Ракитное"</t>
  </si>
  <si>
    <t>Капитальный ремонт системы отопления МОБУ "СОШ с.Малиново"и МОБУ "СОШ с.Веденка"</t>
  </si>
  <si>
    <t>Строительство санитарных комнат МОБУ  Полянский филиал "СОШ с. Орехово"</t>
  </si>
  <si>
    <t>Строительство санитарных комнат МОБУ  Боголюбовский филиал "СОШ с. Орехово"</t>
  </si>
  <si>
    <t>Проектирование школы и десткого сада с. Любитовка</t>
  </si>
  <si>
    <t>Сумма контракта 4798007,0руб.
 Муниципальный контракт №3251400342019000004 от 05.07.2019.Поставщик - ООО "Вектор" Дата завершения-10.08.2019г</t>
  </si>
  <si>
    <t>Сумма контракта 2914879,91руб.
 Муниципальный контракт №3251400342019000002 от 22.07.2019.Поставщик - ООО "ТандемСтрой" Дата завершения-15.08.2019г</t>
  </si>
  <si>
    <t>Сумма контракта 3449486,91руб.
 Муниципальный контракт №3251400342019000002 от 22.07.2019.Поставщик - ООО "ТандемСтрой" Дата завершения-15.08.2019г</t>
  </si>
  <si>
    <t>Сумма контракта 586961,36руб.
 Муниципальный контракт №3251400342019000003 от 08.07.2019.Поставщик - ИП Проценко. Дата завершения-15.08.2019г</t>
  </si>
  <si>
    <t>Сумма контракта59876,96руб.
 Муниципальный контракт №3251400342019000003 от 08.07.2019.Поставщик - ИП Проценко. Дата завершения-15.08.2019г</t>
  </si>
  <si>
    <t>Сумма контракта 2998981,92 руб.
 Муниципальный контракт №3251400342019000005 от 22.07.2019.Поставщик - ИП Мороз В.О. Дата завершения-15.08.2019г</t>
  </si>
  <si>
    <t>Проект 1. Финансовая поддержка семей при рождении детей</t>
  </si>
  <si>
    <t>Количество рождений детей,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вариант), всего по Приморскому краю</t>
  </si>
  <si>
    <t>Проект 2. Содействие занятости женщин - создание условий дошкольного образования для детей в возрасте до трех лет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</si>
  <si>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</si>
  <si>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12.2017</t>
  </si>
  <si>
    <t>Доступность дошкольного образования для детей в возрасте от полутора до трех лет, %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</si>
  <si>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</si>
  <si>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</si>
  <si>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</si>
  <si>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</si>
  <si>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Численность  граждан предпенсионного возраста, прошедших профессиональное обучение и дополнительное профессиональное образование в Приморском крае, человек</t>
  </si>
  <si>
    <t xml:space="preserve">                </t>
  </si>
  <si>
    <t>Создание малых спортивных площадок, монтируемых на открытых площадках или в закрытых помещениях, на которых проводить тестирование населения в соответствии со Всероссийским физкультурно-спортивным комплексом "готов к труду и обороне"ГТО с. Веденка</t>
  </si>
  <si>
    <t>Создание малых спортивных площадок, монтируемых на открытых площадках или в закрытых помещениях, на которых проводить тестирование населения в соответствии со Всероссийским физкультурно-спортивным комплексом "готов к труду и обороне"ГТО с Орехово</t>
  </si>
  <si>
    <t xml:space="preserve">Приобретение ледозаливочной техники
</t>
  </si>
  <si>
    <t>Обеспечение спортивным инветарем, спортивным оборудованиеми спортивными транспортными средствами муниципальных учреждений спортивной направленности</t>
  </si>
  <si>
    <t>Муниципальный контракт
 №3251400342019000006 на поставку оброрудования для универсальной спортивной площадки с учетом установки от 06.08.2019г.Поставщик  ООО ДВЭЦ "Атлант" Сумма по контракту 2794087,69 руб.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</si>
  <si>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</si>
  <si>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Строительство дамбы с. Соловьевка</t>
  </si>
  <si>
    <t>1000 дворов Рождественского сельского поселения</t>
  </si>
  <si>
    <t>1000 дворов Веденкинское сельское поселение</t>
  </si>
  <si>
    <t>1000 дворов Ракитненское  сельское поселение</t>
  </si>
  <si>
    <t>1000 дворов Малиновское сельское поселение</t>
  </si>
  <si>
    <t>Субсидии на капитальный ремонт и ремонт дорог общего пользования населенных пунктов Дальнереченского муниципального района за счет средств краевого бюджета</t>
  </si>
  <si>
    <t>26.06.2019 заключен контракт срок выполнения по 15 сентября 2019  с поставщиком  ООО "ОРАНЖ СПБ"</t>
  </si>
  <si>
    <t>29.07.2019г. Заключен контракт срок выполнения по 01.10.2019 включительно ООО "ТОРГОВОЕ ОБОРУДОВАНИЕ"</t>
  </si>
  <si>
    <t>09.07.2019г. Заключен контракт срок выполнения по 15.09.2019 включительно ООО "ОРАНЖ СПБ"</t>
  </si>
  <si>
    <t>11.07.2019  заключен контракт, срок завершения работ по 04.10.2019  ООО "ОРАНЖ СПБ"</t>
  </si>
  <si>
    <t>5 861 508,08 рублей  заключен контракт  29.05.2019.  ИП Слинченко С.А., срок выполнения контракта 10.10.2019.  с. Рождественка, ул. 50 лет Октября-199 м2,  с. Рождественка, ул. Пионерская- 30 м2,  с. Сальское, ул. Зеленая - 315 м2, с. Веденка, ул. Малая Веденка - 500,5 м2,  с. Соловьевка, ул. Черемуховая - 3834,1м2.</t>
  </si>
  <si>
    <t>Проект 3  "Старшее  поколение"</t>
  </si>
  <si>
    <t>Проект 5 "Спорт - норма жизни"</t>
  </si>
  <si>
    <t xml:space="preserve">Проект 2. Формирование комфортной  среды </t>
  </si>
  <si>
    <t>Проект6. Цифровое государственное управление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</si>
  <si>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</si>
  <si>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</si>
  <si>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</si>
  <si>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</si>
  <si>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</si>
  <si>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</si>
  <si>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</si>
  <si>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</si>
  <si>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</si>
  <si>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2.2.</t>
  </si>
  <si>
    <t>2.3.</t>
  </si>
  <si>
    <t>2.4.</t>
  </si>
  <si>
    <t>2.5.</t>
  </si>
  <si>
    <t>5.1</t>
  </si>
  <si>
    <t>5.2</t>
  </si>
  <si>
    <t>5.3</t>
  </si>
  <si>
    <t>5.4</t>
  </si>
  <si>
    <t>5.5</t>
  </si>
  <si>
    <t>Муниципальный контракт
 №3251400342019000007 на приобретение ледозаливочной техники(комплект техники для заливочных работ, состоящего из мини-трактора ТYМ-ТS23 и прицепного ледозаливочного устройства с доставкой до г.Дальнереченск, Приморского края). Поставщик  ООО "Промышленное объединение Автомедтехника". Сумма по контракту 2000000,0 руб.Контракт исполнен</t>
  </si>
  <si>
    <t>Договор поставки №386/19 от 02.07.2019г.
Поставщик ООО ДВЭЦ "Атлант".Сумма по договору 17 0220,0руб.Договор исполнен.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</si>
  <si>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 и по договорам</t>
    </r>
  </si>
  <si>
    <t>заключен контракт 31.05.2019,  с поставщиком ООО "Дом геодезии"  дата завершения работ 30.10.2019 до 10.02.202 проект находится на экспертизе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</si>
  <si>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на13.01.2020</t>
    </r>
  </si>
</sst>
</file>

<file path=xl/styles.xml><?xml version="1.0" encoding="utf-8"?>
<styleSheet xmlns="http://schemas.openxmlformats.org/spreadsheetml/2006/main">
  <numFmts count="9">
    <numFmt numFmtId="164" formatCode="d/m/yy;@"/>
    <numFmt numFmtId="165" formatCode="#,##0.0"/>
    <numFmt numFmtId="166" formatCode="0.000"/>
    <numFmt numFmtId="167" formatCode="#,##0.0000"/>
    <numFmt numFmtId="168" formatCode="0.0000"/>
    <numFmt numFmtId="169" formatCode="#,##0.000"/>
    <numFmt numFmtId="170" formatCode="0.0"/>
    <numFmt numFmtId="171" formatCode="#,##0.000\ _₽"/>
    <numFmt numFmtId="172" formatCode="#,##0.00000"/>
  </numFmts>
  <fonts count="63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55"/>
      <name val="Times New Roman"/>
      <family val="1"/>
      <charset val="204"/>
    </font>
    <font>
      <b/>
      <sz val="11"/>
      <name val="Calibri"/>
      <family val="2"/>
      <charset val="204"/>
    </font>
    <font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i/>
      <sz val="16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5"/>
      <color indexed="55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DAE3F3"/>
        <bgColor rgb="FFDEEBF7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4"/>
        <bgColor indexed="23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3" borderId="1" xfId="0" applyFont="1" applyFill="1" applyBorder="1" applyAlignment="1">
      <alignment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 wrapText="1"/>
    </xf>
    <xf numFmtId="0" fontId="0" fillId="0" borderId="0" xfId="0" applyFill="1"/>
    <xf numFmtId="165" fontId="4" fillId="0" borderId="6" xfId="0" applyNumberFormat="1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top"/>
    </xf>
    <xf numFmtId="0" fontId="16" fillId="0" borderId="0" xfId="0" applyFont="1" applyFill="1"/>
    <xf numFmtId="0" fontId="16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22" fillId="0" borderId="0" xfId="0" applyFont="1"/>
    <xf numFmtId="165" fontId="6" fillId="4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top"/>
    </xf>
    <xf numFmtId="1" fontId="3" fillId="0" borderId="20" xfId="0" applyNumberFormat="1" applyFont="1" applyFill="1" applyBorder="1" applyAlignment="1">
      <alignment horizontal="center" vertical="top" wrapText="1"/>
    </xf>
    <xf numFmtId="1" fontId="3" fillId="0" borderId="20" xfId="0" applyNumberFormat="1" applyFont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165" fontId="6" fillId="7" borderId="9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165" fontId="25" fillId="6" borderId="33" xfId="0" applyNumberFormat="1" applyFont="1" applyFill="1" applyBorder="1" applyAlignment="1">
      <alignment horizontal="center" vertical="center"/>
    </xf>
    <xf numFmtId="165" fontId="6" fillId="7" borderId="27" xfId="0" applyNumberFormat="1" applyFont="1" applyFill="1" applyBorder="1" applyAlignment="1">
      <alignment horizontal="center" vertical="center"/>
    </xf>
    <xf numFmtId="2" fontId="24" fillId="7" borderId="9" xfId="0" applyNumberFormat="1" applyFont="1" applyFill="1" applyBorder="1" applyAlignment="1">
      <alignment horizontal="center" vertical="center" wrapText="1"/>
    </xf>
    <xf numFmtId="2" fontId="24" fillId="7" borderId="36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2" fontId="24" fillId="7" borderId="8" xfId="0" applyNumberFormat="1" applyFont="1" applyFill="1" applyBorder="1" applyAlignment="1">
      <alignment horizontal="center" vertical="center" wrapText="1"/>
    </xf>
    <xf numFmtId="2" fontId="24" fillId="7" borderId="12" xfId="0" applyNumberFormat="1" applyFont="1" applyFill="1" applyBorder="1" applyAlignment="1">
      <alignment horizontal="center" vertical="center" wrapText="1"/>
    </xf>
    <xf numFmtId="2" fontId="24" fillId="7" borderId="38" xfId="0" applyNumberFormat="1" applyFont="1" applyFill="1" applyBorder="1" applyAlignment="1">
      <alignment horizontal="center" vertical="center" wrapText="1"/>
    </xf>
    <xf numFmtId="2" fontId="26" fillId="7" borderId="6" xfId="0" applyNumberFormat="1" applyFont="1" applyFill="1" applyBorder="1" applyAlignment="1">
      <alignment horizontal="center" vertical="center" wrapText="1"/>
    </xf>
    <xf numFmtId="1" fontId="7" fillId="11" borderId="20" xfId="0" applyNumberFormat="1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10" fillId="0" borderId="3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7" fillId="12" borderId="20" xfId="0" applyFont="1" applyFill="1" applyBorder="1" applyAlignment="1">
      <alignment horizontal="left" vertical="center"/>
    </xf>
    <xf numFmtId="0" fontId="17" fillId="12" borderId="20" xfId="0" applyFont="1" applyFill="1" applyBorder="1" applyAlignment="1">
      <alignment horizontal="right" vertical="center"/>
    </xf>
    <xf numFmtId="0" fontId="2" fillId="12" borderId="20" xfId="0" applyFont="1" applyFill="1" applyBorder="1" applyAlignment="1">
      <alignment horizontal="center" vertical="center"/>
    </xf>
    <xf numFmtId="2" fontId="26" fillId="4" borderId="6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165" fontId="6" fillId="4" borderId="9" xfId="0" applyNumberFormat="1" applyFont="1" applyFill="1" applyBorder="1" applyAlignment="1">
      <alignment horizontal="center" vertical="center"/>
    </xf>
    <xf numFmtId="2" fontId="24" fillId="4" borderId="9" xfId="0" applyNumberFormat="1" applyFont="1" applyFill="1" applyBorder="1" applyAlignment="1">
      <alignment horizontal="center" vertical="center"/>
    </xf>
    <xf numFmtId="2" fontId="24" fillId="4" borderId="36" xfId="0" applyNumberFormat="1" applyFont="1" applyFill="1" applyBorder="1" applyAlignment="1">
      <alignment horizontal="center" vertical="center"/>
    </xf>
    <xf numFmtId="2" fontId="26" fillId="4" borderId="8" xfId="0" applyNumberFormat="1" applyFont="1" applyFill="1" applyBorder="1" applyAlignment="1">
      <alignment horizontal="center" vertical="center"/>
    </xf>
    <xf numFmtId="2" fontId="24" fillId="4" borderId="12" xfId="0" applyNumberFormat="1" applyFont="1" applyFill="1" applyBorder="1" applyAlignment="1">
      <alignment horizontal="center" vertical="center"/>
    </xf>
    <xf numFmtId="2" fontId="24" fillId="4" borderId="38" xfId="0" applyNumberFormat="1" applyFont="1" applyFill="1" applyBorder="1" applyAlignment="1">
      <alignment horizontal="center" vertical="center"/>
    </xf>
    <xf numFmtId="2" fontId="26" fillId="7" borderId="8" xfId="0" applyNumberFormat="1" applyFont="1" applyFill="1" applyBorder="1" applyAlignment="1">
      <alignment horizontal="center" vertical="center" wrapText="1"/>
    </xf>
    <xf numFmtId="2" fontId="32" fillId="0" borderId="0" xfId="0" applyNumberFormat="1" applyFont="1"/>
    <xf numFmtId="164" fontId="32" fillId="0" borderId="0" xfId="0" applyNumberFormat="1" applyFont="1" applyAlignment="1">
      <alignment horizontal="right"/>
    </xf>
    <xf numFmtId="0" fontId="0" fillId="14" borderId="0" xfId="0" applyFill="1"/>
    <xf numFmtId="164" fontId="32" fillId="14" borderId="0" xfId="0" applyNumberFormat="1" applyFont="1" applyFill="1" applyAlignment="1">
      <alignment horizontal="right"/>
    </xf>
    <xf numFmtId="2" fontId="32" fillId="14" borderId="0" xfId="0" applyNumberFormat="1" applyFont="1" applyFill="1"/>
    <xf numFmtId="2" fontId="26" fillId="7" borderId="9" xfId="0" applyNumberFormat="1" applyFont="1" applyFill="1" applyBorder="1" applyAlignment="1">
      <alignment horizontal="center" vertical="center" wrapText="1"/>
    </xf>
    <xf numFmtId="49" fontId="33" fillId="0" borderId="3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5" fillId="0" borderId="0" xfId="0" applyFont="1" applyFill="1"/>
    <xf numFmtId="2" fontId="3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4" borderId="0" xfId="0" applyFill="1" applyBorder="1"/>
    <xf numFmtId="164" fontId="32" fillId="14" borderId="0" xfId="0" applyNumberFormat="1" applyFont="1" applyFill="1" applyBorder="1" applyAlignment="1">
      <alignment horizontal="right"/>
    </xf>
    <xf numFmtId="2" fontId="32" fillId="14" borderId="0" xfId="0" applyNumberFormat="1" applyFont="1" applyFill="1" applyBorder="1"/>
    <xf numFmtId="2" fontId="32" fillId="14" borderId="34" xfId="0" applyNumberFormat="1" applyFont="1" applyFill="1" applyBorder="1"/>
    <xf numFmtId="164" fontId="32" fillId="0" borderId="0" xfId="0" applyNumberFormat="1" applyFont="1" applyBorder="1" applyAlignment="1">
      <alignment horizontal="right"/>
    </xf>
    <xf numFmtId="2" fontId="32" fillId="0" borderId="0" xfId="0" applyNumberFormat="1" applyFont="1" applyBorder="1"/>
    <xf numFmtId="2" fontId="34" fillId="0" borderId="34" xfId="0" applyNumberFormat="1" applyFont="1" applyFill="1" applyBorder="1" applyAlignment="1">
      <alignment horizontal="center" vertical="center" wrapText="1"/>
    </xf>
    <xf numFmtId="164" fontId="32" fillId="0" borderId="4" xfId="0" applyNumberFormat="1" applyFont="1" applyBorder="1" applyAlignment="1">
      <alignment horizontal="right"/>
    </xf>
    <xf numFmtId="165" fontId="25" fillId="0" borderId="4" xfId="0" applyNumberFormat="1" applyFont="1" applyFill="1" applyBorder="1" applyAlignment="1">
      <alignment horizontal="center" vertical="center"/>
    </xf>
    <xf numFmtId="2" fontId="34" fillId="0" borderId="4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2" fontId="34" fillId="0" borderId="23" xfId="0" applyNumberFormat="1" applyFont="1" applyFill="1" applyBorder="1" applyAlignment="1">
      <alignment horizontal="center" vertical="center" wrapText="1"/>
    </xf>
    <xf numFmtId="49" fontId="10" fillId="7" borderId="0" xfId="0" applyNumberFormat="1" applyFont="1" applyFill="1" applyBorder="1" applyAlignment="1">
      <alignment horizontal="right" vertical="center"/>
    </xf>
    <xf numFmtId="49" fontId="10" fillId="7" borderId="31" xfId="0" applyNumberFormat="1" applyFont="1" applyFill="1" applyBorder="1" applyAlignment="1">
      <alignment horizontal="right" vertical="center"/>
    </xf>
    <xf numFmtId="49" fontId="10" fillId="7" borderId="39" xfId="0" applyNumberFormat="1" applyFont="1" applyFill="1" applyBorder="1" applyAlignment="1">
      <alignment horizontal="right" vertical="center"/>
    </xf>
    <xf numFmtId="49" fontId="10" fillId="7" borderId="4" xfId="0" applyNumberFormat="1" applyFont="1" applyFill="1" applyBorder="1" applyAlignment="1">
      <alignment horizontal="right" vertical="center"/>
    </xf>
    <xf numFmtId="49" fontId="7" fillId="6" borderId="0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32" fillId="13" borderId="0" xfId="0" applyNumberFormat="1" applyFont="1" applyFill="1" applyBorder="1"/>
    <xf numFmtId="164" fontId="32" fillId="0" borderId="50" xfId="0" applyNumberFormat="1" applyFont="1" applyBorder="1" applyAlignment="1">
      <alignment horizontal="right"/>
    </xf>
    <xf numFmtId="2" fontId="32" fillId="0" borderId="50" xfId="0" applyNumberFormat="1" applyFont="1" applyBorder="1"/>
    <xf numFmtId="2" fontId="32" fillId="0" borderId="49" xfId="0" applyNumberFormat="1" applyFont="1" applyBorder="1"/>
    <xf numFmtId="49" fontId="10" fillId="7" borderId="31" xfId="0" applyNumberFormat="1" applyFont="1" applyFill="1" applyBorder="1" applyAlignment="1">
      <alignment horizontal="left" vertical="center"/>
    </xf>
    <xf numFmtId="1" fontId="24" fillId="1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Fill="1"/>
    <xf numFmtId="0" fontId="38" fillId="0" borderId="0" xfId="0" applyFont="1" applyFill="1" applyAlignment="1">
      <alignment vertical="center"/>
    </xf>
    <xf numFmtId="0" fontId="39" fillId="0" borderId="0" xfId="0" applyFont="1" applyFill="1"/>
    <xf numFmtId="0" fontId="38" fillId="14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vertical="center"/>
    </xf>
    <xf numFmtId="0" fontId="36" fillId="0" borderId="0" xfId="0" applyFont="1" applyFill="1"/>
    <xf numFmtId="0" fontId="36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4" fillId="10" borderId="3" xfId="0" applyNumberFormat="1" applyFont="1" applyFill="1" applyBorder="1" applyAlignment="1">
      <alignment horizontal="left" vertical="center"/>
    </xf>
    <xf numFmtId="1" fontId="37" fillId="0" borderId="20" xfId="0" applyNumberFormat="1" applyFont="1" applyBorder="1" applyAlignment="1">
      <alignment horizontal="center" vertical="center" wrapText="1"/>
    </xf>
    <xf numFmtId="1" fontId="37" fillId="0" borderId="22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8" fillId="4" borderId="47" xfId="0" applyFont="1" applyFill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/>
    </xf>
    <xf numFmtId="2" fontId="26" fillId="7" borderId="36" xfId="0" applyNumberFormat="1" applyFont="1" applyFill="1" applyBorder="1" applyAlignment="1">
      <alignment horizontal="center" vertical="center" wrapText="1"/>
    </xf>
    <xf numFmtId="4" fontId="25" fillId="6" borderId="33" xfId="0" applyNumberFormat="1" applyFont="1" applyFill="1" applyBorder="1" applyAlignment="1">
      <alignment horizontal="center" vertical="center"/>
    </xf>
    <xf numFmtId="165" fontId="44" fillId="16" borderId="6" xfId="0" applyNumberFormat="1" applyFont="1" applyFill="1" applyBorder="1" applyAlignment="1">
      <alignment horizontal="center" vertical="center"/>
    </xf>
    <xf numFmtId="3" fontId="24" fillId="16" borderId="6" xfId="0" applyNumberFormat="1" applyFont="1" applyFill="1" applyBorder="1" applyAlignment="1">
      <alignment horizontal="center" vertical="center"/>
    </xf>
    <xf numFmtId="0" fontId="41" fillId="16" borderId="6" xfId="0" applyFont="1" applyFill="1" applyBorder="1" applyAlignment="1">
      <alignment vertical="center" wrapText="1"/>
    </xf>
    <xf numFmtId="0" fontId="42" fillId="0" borderId="6" xfId="0" applyFont="1" applyBorder="1" applyAlignment="1">
      <alignment horizontal="center" vertical="center"/>
    </xf>
    <xf numFmtId="14" fontId="43" fillId="0" borderId="6" xfId="0" applyNumberFormat="1" applyFont="1" applyFill="1" applyBorder="1" applyAlignment="1">
      <alignment horizontal="center" vertical="center"/>
    </xf>
    <xf numFmtId="3" fontId="41" fillId="0" borderId="6" xfId="0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165" fontId="44" fillId="16" borderId="12" xfId="0" applyNumberFormat="1" applyFont="1" applyFill="1" applyBorder="1" applyAlignment="1">
      <alignment horizontal="center" vertical="center"/>
    </xf>
    <xf numFmtId="3" fontId="24" fillId="16" borderId="12" xfId="0" applyNumberFormat="1" applyFont="1" applyFill="1" applyBorder="1" applyAlignment="1">
      <alignment horizontal="center" vertical="center"/>
    </xf>
    <xf numFmtId="0" fontId="41" fillId="16" borderId="9" xfId="0" applyFont="1" applyFill="1" applyBorder="1" applyAlignment="1">
      <alignment vertical="center" wrapText="1"/>
    </xf>
    <xf numFmtId="0" fontId="42" fillId="0" borderId="9" xfId="0" applyFont="1" applyBorder="1" applyAlignment="1">
      <alignment horizontal="center" vertical="center"/>
    </xf>
    <xf numFmtId="14" fontId="43" fillId="0" borderId="9" xfId="0" applyNumberFormat="1" applyFont="1" applyFill="1" applyBorder="1" applyAlignment="1">
      <alignment horizontal="center" vertical="center"/>
    </xf>
    <xf numFmtId="3" fontId="41" fillId="0" borderId="9" xfId="0" applyNumberFormat="1" applyFont="1" applyBorder="1" applyAlignment="1">
      <alignment horizontal="center" vertical="center"/>
    </xf>
    <xf numFmtId="3" fontId="24" fillId="16" borderId="6" xfId="0" applyNumberFormat="1" applyFont="1" applyFill="1" applyBorder="1" applyAlignment="1">
      <alignment horizontal="left" vertical="center"/>
    </xf>
    <xf numFmtId="3" fontId="24" fillId="16" borderId="12" xfId="0" applyNumberFormat="1" applyFont="1" applyFill="1" applyBorder="1" applyAlignment="1">
      <alignment horizontal="left" vertical="center"/>
    </xf>
    <xf numFmtId="165" fontId="25" fillId="6" borderId="18" xfId="0" applyNumberFormat="1" applyFont="1" applyFill="1" applyBorder="1" applyAlignment="1">
      <alignment horizontal="center" vertical="center"/>
    </xf>
    <xf numFmtId="49" fontId="7" fillId="6" borderId="32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5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25" fillId="6" borderId="18" xfId="0" applyNumberFormat="1" applyFont="1" applyFill="1" applyBorder="1" applyAlignment="1">
      <alignment horizontal="center" vertical="center"/>
    </xf>
    <xf numFmtId="49" fontId="7" fillId="6" borderId="30" xfId="0" applyNumberFormat="1" applyFont="1" applyFill="1" applyBorder="1" applyAlignment="1">
      <alignment horizontal="center" vertical="center"/>
    </xf>
    <xf numFmtId="49" fontId="7" fillId="6" borderId="31" xfId="0" applyNumberFormat="1" applyFont="1" applyFill="1" applyBorder="1" applyAlignment="1">
      <alignment horizontal="center" vertical="center"/>
    </xf>
    <xf numFmtId="3" fontId="41" fillId="0" borderId="9" xfId="0" applyNumberFormat="1" applyFont="1" applyFill="1" applyBorder="1" applyAlignment="1">
      <alignment horizontal="center" vertical="center"/>
    </xf>
    <xf numFmtId="3" fontId="41" fillId="0" borderId="36" xfId="0" applyNumberFormat="1" applyFont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16" borderId="8" xfId="0" applyNumberFormat="1" applyFont="1" applyFill="1" applyBorder="1" applyAlignment="1">
      <alignment horizontal="center" vertical="center"/>
    </xf>
    <xf numFmtId="3" fontId="41" fillId="0" borderId="6" xfId="0" applyNumberFormat="1" applyFont="1" applyFill="1" applyBorder="1" applyAlignment="1">
      <alignment horizontal="center" vertical="center"/>
    </xf>
    <xf numFmtId="3" fontId="41" fillId="0" borderId="8" xfId="0" applyNumberFormat="1" applyFont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24" fillId="16" borderId="38" xfId="0" applyNumberFormat="1" applyFont="1" applyFill="1" applyBorder="1" applyAlignment="1">
      <alignment horizontal="center" vertical="center"/>
    </xf>
    <xf numFmtId="14" fontId="41" fillId="0" borderId="9" xfId="0" applyNumberFormat="1" applyFont="1" applyFill="1" applyBorder="1" applyAlignment="1">
      <alignment horizontal="center" vertical="center"/>
    </xf>
    <xf numFmtId="14" fontId="24" fillId="16" borderId="6" xfId="0" applyNumberFormat="1" applyFont="1" applyFill="1" applyBorder="1" applyAlignment="1">
      <alignment horizontal="center" vertical="center"/>
    </xf>
    <xf numFmtId="14" fontId="41" fillId="0" borderId="6" xfId="0" applyNumberFormat="1" applyFont="1" applyFill="1" applyBorder="1" applyAlignment="1">
      <alignment horizontal="center" vertical="center"/>
    </xf>
    <xf numFmtId="14" fontId="24" fillId="16" borderId="12" xfId="0" applyNumberFormat="1" applyFont="1" applyFill="1" applyBorder="1" applyAlignment="1">
      <alignment horizontal="center" vertical="center"/>
    </xf>
    <xf numFmtId="1" fontId="37" fillId="11" borderId="20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47" fillId="0" borderId="0" xfId="0" applyFont="1"/>
    <xf numFmtId="0" fontId="47" fillId="0" borderId="0" xfId="0" applyFont="1" applyFill="1"/>
    <xf numFmtId="2" fontId="48" fillId="0" borderId="0" xfId="0" applyNumberFormat="1" applyFont="1"/>
    <xf numFmtId="2" fontId="48" fillId="14" borderId="0" xfId="0" applyNumberFormat="1" applyFont="1" applyFill="1"/>
    <xf numFmtId="0" fontId="49" fillId="0" borderId="0" xfId="0" applyFont="1" applyFill="1"/>
    <xf numFmtId="164" fontId="32" fillId="14" borderId="0" xfId="0" applyNumberFormat="1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center" vertical="center" wrapText="1"/>
    </xf>
    <xf numFmtId="0" fontId="36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50" fillId="11" borderId="0" xfId="0" applyFont="1" applyFill="1" applyAlignment="1">
      <alignment vertical="center"/>
    </xf>
    <xf numFmtId="2" fontId="32" fillId="14" borderId="0" xfId="0" applyNumberFormat="1" applyFont="1" applyFill="1" applyAlignment="1">
      <alignment horizontal="right"/>
    </xf>
    <xf numFmtId="2" fontId="32" fillId="0" borderId="0" xfId="0" applyNumberFormat="1" applyFont="1" applyAlignment="1">
      <alignment horizontal="right"/>
    </xf>
    <xf numFmtId="0" fontId="25" fillId="15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55" xfId="0" applyFont="1" applyFill="1" applyBorder="1" applyAlignment="1">
      <alignment horizontal="left" vertical="center" wrapText="1"/>
    </xf>
    <xf numFmtId="0" fontId="23" fillId="0" borderId="6" xfId="0" applyFont="1" applyFill="1" applyBorder="1"/>
    <xf numFmtId="0" fontId="2" fillId="0" borderId="6" xfId="0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horizontal="center" vertical="center"/>
    </xf>
    <xf numFmtId="0" fontId="55" fillId="0" borderId="36" xfId="0" applyFont="1" applyFill="1" applyBorder="1"/>
    <xf numFmtId="4" fontId="14" fillId="0" borderId="6" xfId="0" applyNumberFormat="1" applyFont="1" applyFill="1" applyBorder="1" applyAlignment="1">
      <alignment horizontal="center" vertical="center" wrapText="1"/>
    </xf>
    <xf numFmtId="169" fontId="3" fillId="0" borderId="6" xfId="0" applyNumberFormat="1" applyFont="1" applyFill="1" applyBorder="1" applyAlignment="1">
      <alignment horizontal="center" vertical="center"/>
    </xf>
    <xf numFmtId="169" fontId="62" fillId="0" borderId="6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14" fontId="10" fillId="0" borderId="9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0" fontId="60" fillId="0" borderId="36" xfId="0" applyFont="1" applyFill="1" applyBorder="1"/>
    <xf numFmtId="0" fontId="13" fillId="0" borderId="26" xfId="0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4" fontId="10" fillId="0" borderId="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14" fontId="1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0" fillId="0" borderId="10" xfId="0" applyFont="1" applyFill="1" applyBorder="1"/>
    <xf numFmtId="0" fontId="2" fillId="0" borderId="6" xfId="0" applyFont="1" applyFill="1" applyBorder="1" applyAlignment="1">
      <alignment horizontal="left" vertical="center" wrapText="1"/>
    </xf>
    <xf numFmtId="170" fontId="13" fillId="0" borderId="6" xfId="0" applyNumberFormat="1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center" vertical="center"/>
    </xf>
    <xf numFmtId="170" fontId="14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4" fontId="14" fillId="0" borderId="6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center" vertical="center"/>
    </xf>
    <xf numFmtId="3" fontId="41" fillId="0" borderId="36" xfId="0" applyNumberFormat="1" applyFont="1" applyFill="1" applyBorder="1" applyAlignment="1">
      <alignment horizontal="center" vertical="center"/>
    </xf>
    <xf numFmtId="165" fontId="44" fillId="0" borderId="6" xfId="0" applyNumberFormat="1" applyFont="1" applyFill="1" applyBorder="1" applyAlignment="1">
      <alignment horizontal="center" vertical="center"/>
    </xf>
    <xf numFmtId="14" fontId="45" fillId="0" borderId="6" xfId="0" applyNumberFormat="1" applyFont="1" applyFill="1" applyBorder="1" applyAlignment="1">
      <alignment horizontal="center" vertical="center"/>
    </xf>
    <xf numFmtId="3" fontId="24" fillId="0" borderId="8" xfId="0" applyNumberFormat="1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vertical="center" wrapText="1"/>
    </xf>
    <xf numFmtId="0" fontId="42" fillId="0" borderId="6" xfId="0" applyFont="1" applyFill="1" applyBorder="1" applyAlignment="1">
      <alignment horizontal="center" vertical="center"/>
    </xf>
    <xf numFmtId="3" fontId="41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vertical="center"/>
    </xf>
    <xf numFmtId="165" fontId="10" fillId="0" borderId="27" xfId="0" applyNumberFormat="1" applyFont="1" applyFill="1" applyBorder="1" applyAlignment="1">
      <alignment horizontal="center" vertical="center"/>
    </xf>
    <xf numFmtId="165" fontId="20" fillId="0" borderId="40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0" fontId="55" fillId="0" borderId="0" xfId="0" applyFont="1" applyFill="1"/>
    <xf numFmtId="0" fontId="20" fillId="0" borderId="0" xfId="0" applyFont="1" applyFill="1"/>
    <xf numFmtId="0" fontId="56" fillId="0" borderId="0" xfId="0" applyFont="1" applyFill="1"/>
    <xf numFmtId="0" fontId="54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4" fontId="23" fillId="0" borderId="25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14" fontId="23" fillId="0" borderId="55" xfId="0" applyNumberFormat="1" applyFont="1" applyFill="1" applyBorder="1" applyAlignment="1">
      <alignment horizontal="center" vertical="center"/>
    </xf>
    <xf numFmtId="2" fontId="23" fillId="0" borderId="55" xfId="0" applyNumberFormat="1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2" fillId="0" borderId="0" xfId="0" applyFont="1" applyFill="1"/>
    <xf numFmtId="0" fontId="5" fillId="0" borderId="45" xfId="0" applyFont="1" applyFill="1" applyBorder="1" applyAlignment="1">
      <alignment horizontal="center" vertical="center"/>
    </xf>
    <xf numFmtId="0" fontId="31" fillId="0" borderId="0" xfId="0" applyFont="1" applyFill="1"/>
    <xf numFmtId="0" fontId="1" fillId="0" borderId="7" xfId="0" applyFont="1" applyFill="1" applyBorder="1" applyAlignment="1">
      <alignment horizontal="center" vertical="center"/>
    </xf>
    <xf numFmtId="4" fontId="1" fillId="0" borderId="6" xfId="0" applyNumberFormat="1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/>
    <xf numFmtId="164" fontId="1" fillId="0" borderId="6" xfId="0" applyNumberFormat="1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left" vertical="center" wrapText="1"/>
    </xf>
    <xf numFmtId="164" fontId="61" fillId="0" borderId="6" xfId="0" applyNumberFormat="1" applyFont="1" applyFill="1" applyBorder="1" applyAlignment="1">
      <alignment horizontal="center" vertical="center"/>
    </xf>
    <xf numFmtId="49" fontId="13" fillId="6" borderId="11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3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164" fontId="55" fillId="0" borderId="9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0" fillId="0" borderId="8" xfId="0" applyFont="1" applyFill="1" applyBorder="1"/>
    <xf numFmtId="0" fontId="2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0" fontId="20" fillId="0" borderId="38" xfId="0" applyFont="1" applyFill="1" applyBorder="1"/>
    <xf numFmtId="0" fontId="23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56" fillId="0" borderId="60" xfId="0" applyFont="1" applyFill="1" applyBorder="1"/>
    <xf numFmtId="165" fontId="10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49" fontId="13" fillId="6" borderId="6" xfId="0" applyNumberFormat="1" applyFont="1" applyFill="1" applyBorder="1" applyAlignment="1">
      <alignment horizontal="center" vertical="center"/>
    </xf>
    <xf numFmtId="169" fontId="7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170" fontId="13" fillId="0" borderId="9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55" fillId="0" borderId="8" xfId="0" applyFont="1" applyFill="1" applyBorder="1"/>
    <xf numFmtId="0" fontId="2" fillId="10" borderId="2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17" fillId="18" borderId="20" xfId="0" applyFont="1" applyFill="1" applyBorder="1" applyAlignment="1">
      <alignment horizontal="right" vertical="center"/>
    </xf>
    <xf numFmtId="0" fontId="17" fillId="18" borderId="20" xfId="0" applyFont="1" applyFill="1" applyBorder="1" applyAlignment="1">
      <alignment horizontal="left" vertical="center"/>
    </xf>
    <xf numFmtId="0" fontId="2" fillId="18" borderId="20" xfId="0" applyFont="1" applyFill="1" applyBorder="1" applyAlignment="1">
      <alignment horizontal="center" vertical="center"/>
    </xf>
    <xf numFmtId="165" fontId="44" fillId="0" borderId="1" xfId="0" applyNumberFormat="1" applyFont="1" applyFill="1" applyBorder="1" applyAlignment="1">
      <alignment horizontal="center" vertical="center"/>
    </xf>
    <xf numFmtId="14" fontId="45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165" fontId="2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14" fontId="20" fillId="0" borderId="6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2" fontId="20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3" fontId="20" fillId="0" borderId="6" xfId="0" applyNumberFormat="1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center" vertical="center"/>
    </xf>
    <xf numFmtId="168" fontId="10" fillId="0" borderId="6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/>
    </xf>
    <xf numFmtId="168" fontId="55" fillId="0" borderId="8" xfId="0" applyNumberFormat="1" applyFont="1" applyFill="1" applyBorder="1"/>
    <xf numFmtId="166" fontId="2" fillId="0" borderId="8" xfId="0" applyNumberFormat="1" applyFont="1" applyFill="1" applyBorder="1" applyAlignment="1">
      <alignment horizontal="center" vertical="center"/>
    </xf>
    <xf numFmtId="0" fontId="58" fillId="0" borderId="9" xfId="0" applyFont="1" applyFill="1" applyBorder="1"/>
    <xf numFmtId="0" fontId="14" fillId="0" borderId="9" xfId="0" applyFont="1" applyFill="1" applyBorder="1" applyAlignment="1">
      <alignment horizontal="center" vertical="center"/>
    </xf>
    <xf numFmtId="0" fontId="58" fillId="0" borderId="36" xfId="0" applyFont="1" applyFill="1" applyBorder="1"/>
    <xf numFmtId="0" fontId="5" fillId="0" borderId="41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164" fontId="12" fillId="0" borderId="41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" fontId="24" fillId="0" borderId="7" xfId="0" applyNumberFormat="1" applyFont="1" applyFill="1" applyBorder="1" applyAlignment="1">
      <alignment horizontal="center" vertical="center" wrapText="1"/>
    </xf>
    <xf numFmtId="4" fontId="24" fillId="0" borderId="57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0" fontId="10" fillId="0" borderId="8" xfId="0" applyFont="1" applyFill="1" applyBorder="1"/>
    <xf numFmtId="0" fontId="53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/>
    </xf>
    <xf numFmtId="0" fontId="10" fillId="0" borderId="36" xfId="0" applyFont="1" applyFill="1" applyBorder="1"/>
    <xf numFmtId="0" fontId="2" fillId="0" borderId="8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24" fillId="0" borderId="38" xfId="0" applyNumberFormat="1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2" fontId="24" fillId="11" borderId="9" xfId="0" applyNumberFormat="1" applyFont="1" applyFill="1" applyBorder="1" applyAlignment="1">
      <alignment horizontal="center" vertical="center" wrapText="1"/>
    </xf>
    <xf numFmtId="2" fontId="24" fillId="11" borderId="36" xfId="0" applyNumberFormat="1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2" fontId="26" fillId="11" borderId="6" xfId="0" applyNumberFormat="1" applyFont="1" applyFill="1" applyBorder="1" applyAlignment="1">
      <alignment horizontal="center" vertical="center" wrapText="1"/>
    </xf>
    <xf numFmtId="2" fontId="26" fillId="11" borderId="8" xfId="0" applyNumberFormat="1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2" fontId="24" fillId="11" borderId="12" xfId="0" applyNumberFormat="1" applyFont="1" applyFill="1" applyBorder="1" applyAlignment="1">
      <alignment horizontal="center" vertical="center" wrapText="1"/>
    </xf>
    <xf numFmtId="2" fontId="24" fillId="11" borderId="3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5" fillId="8" borderId="62" xfId="0" applyFont="1" applyFill="1" applyBorder="1" applyAlignment="1">
      <alignment horizontal="center" vertical="center"/>
    </xf>
    <xf numFmtId="166" fontId="23" fillId="0" borderId="6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71" fontId="23" fillId="0" borderId="6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9" fontId="23" fillId="0" borderId="6" xfId="0" applyNumberFormat="1" applyFont="1" applyFill="1" applyBorder="1" applyAlignment="1">
      <alignment horizontal="center"/>
    </xf>
    <xf numFmtId="165" fontId="25" fillId="6" borderId="3" xfId="0" applyNumberFormat="1" applyFont="1" applyFill="1" applyBorder="1" applyAlignment="1">
      <alignment horizontal="center" vertical="center"/>
    </xf>
    <xf numFmtId="4" fontId="25" fillId="6" borderId="3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72" fontId="7" fillId="0" borderId="6" xfId="0" applyNumberFormat="1" applyFont="1" applyFill="1" applyBorder="1" applyAlignment="1">
      <alignment horizontal="center" vertical="center"/>
    </xf>
    <xf numFmtId="165" fontId="25" fillId="15" borderId="33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4" fontId="24" fillId="4" borderId="6" xfId="0" applyNumberFormat="1" applyFont="1" applyFill="1" applyBorder="1" applyAlignment="1">
      <alignment horizontal="center" vertical="center"/>
    </xf>
    <xf numFmtId="4" fontId="24" fillId="4" borderId="8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4" fontId="23" fillId="4" borderId="6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 wrapText="1"/>
    </xf>
    <xf numFmtId="4" fontId="7" fillId="4" borderId="38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169" fontId="2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24" fillId="4" borderId="9" xfId="0" applyNumberFormat="1" applyFont="1" applyFill="1" applyBorder="1" applyAlignment="1">
      <alignment horizontal="center" vertical="center"/>
    </xf>
    <xf numFmtId="4" fontId="24" fillId="4" borderId="36" xfId="0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horizontal="center" vertical="center"/>
    </xf>
    <xf numFmtId="49" fontId="41" fillId="0" borderId="5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0" fontId="40" fillId="10" borderId="2" xfId="0" applyFont="1" applyFill="1" applyBorder="1" applyAlignment="1">
      <alignment horizontal="center" vertical="center" wrapText="1"/>
    </xf>
    <xf numFmtId="0" fontId="40" fillId="10" borderId="20" xfId="0" applyFont="1" applyFill="1" applyBorder="1" applyAlignment="1">
      <alignment horizontal="center" vertical="center" wrapText="1"/>
    </xf>
    <xf numFmtId="0" fontId="0" fillId="10" borderId="20" xfId="0" applyFill="1" applyBorder="1" applyAlignment="1"/>
    <xf numFmtId="0" fontId="0" fillId="10" borderId="22" xfId="0" applyFill="1" applyBorder="1" applyAlignment="1"/>
    <xf numFmtId="0" fontId="2" fillId="4" borderId="4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4" fontId="2" fillId="4" borderId="25" xfId="0" applyNumberFormat="1" applyFont="1" applyFill="1" applyBorder="1" applyAlignment="1">
      <alignment horizontal="center" vertical="center"/>
    </xf>
    <xf numFmtId="4" fontId="0" fillId="4" borderId="16" xfId="0" applyNumberFormat="1" applyFill="1" applyBorder="1" applyAlignment="1">
      <alignment horizontal="center" vertical="center"/>
    </xf>
    <xf numFmtId="4" fontId="0" fillId="4" borderId="41" xfId="0" applyNumberForma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41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165" fontId="6" fillId="6" borderId="6" xfId="0" applyNumberFormat="1" applyFont="1" applyFill="1" applyBorder="1" applyAlignment="1">
      <alignment horizontal="center" vertical="center"/>
    </xf>
    <xf numFmtId="2" fontId="3" fillId="6" borderId="6" xfId="0" applyNumberFormat="1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165" fontId="6" fillId="6" borderId="14" xfId="0" applyNumberFormat="1" applyFont="1" applyFill="1" applyBorder="1" applyAlignment="1">
      <alignment horizontal="center" vertical="center"/>
    </xf>
    <xf numFmtId="165" fontId="6" fillId="6" borderId="26" xfId="0" applyNumberFormat="1" applyFon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52" fillId="8" borderId="2" xfId="0" applyFont="1" applyFill="1" applyBorder="1" applyAlignment="1">
      <alignment horizontal="center" vertical="center" wrapText="1"/>
    </xf>
    <xf numFmtId="0" fontId="52" fillId="8" borderId="20" xfId="0" applyFont="1" applyFill="1" applyBorder="1" applyAlignment="1">
      <alignment horizontal="center" vertical="center" wrapText="1"/>
    </xf>
    <xf numFmtId="0" fontId="52" fillId="8" borderId="22" xfId="0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165" fontId="6" fillId="6" borderId="29" xfId="0" applyNumberFormat="1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26" xfId="0" applyNumberFormat="1" applyFont="1" applyFill="1" applyBorder="1" applyAlignment="1">
      <alignment horizontal="center" vertical="center" wrapText="1"/>
    </xf>
    <xf numFmtId="2" fontId="3" fillId="6" borderId="53" xfId="0" applyNumberFormat="1" applyFont="1" applyFill="1" applyBorder="1" applyAlignment="1">
      <alignment horizontal="center" vertical="center" wrapText="1"/>
    </xf>
    <xf numFmtId="0" fontId="52" fillId="8" borderId="31" xfId="0" applyFont="1" applyFill="1" applyBorder="1" applyAlignment="1">
      <alignment horizontal="center" vertical="center" wrapText="1"/>
    </xf>
    <xf numFmtId="0" fontId="52" fillId="8" borderId="0" xfId="0" applyFont="1" applyFill="1" applyBorder="1" applyAlignment="1">
      <alignment horizontal="center" vertical="center" wrapText="1"/>
    </xf>
    <xf numFmtId="0" fontId="52" fillId="8" borderId="34" xfId="0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8" fillId="8" borderId="5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/>
    </xf>
    <xf numFmtId="0" fontId="52" fillId="8" borderId="21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54" xfId="0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2" fontId="3" fillId="6" borderId="29" xfId="0" applyNumberFormat="1" applyFont="1" applyFill="1" applyBorder="1" applyAlignment="1">
      <alignment horizontal="center" vertical="center" wrapText="1"/>
    </xf>
    <xf numFmtId="165" fontId="6" fillId="7" borderId="9" xfId="0" applyNumberFormat="1" applyFont="1" applyFill="1" applyBorder="1" applyAlignment="1">
      <alignment horizontal="center" vertical="center"/>
    </xf>
    <xf numFmtId="165" fontId="6" fillId="7" borderId="6" xfId="0" applyNumberFormat="1" applyFont="1" applyFill="1" applyBorder="1" applyAlignment="1">
      <alignment horizontal="center" vertical="center"/>
    </xf>
    <xf numFmtId="165" fontId="6" fillId="7" borderId="12" xfId="0" applyNumberFormat="1" applyFont="1" applyFill="1" applyBorder="1" applyAlignment="1">
      <alignment horizontal="center" vertical="center"/>
    </xf>
    <xf numFmtId="49" fontId="10" fillId="7" borderId="35" xfId="0" applyNumberFormat="1" applyFont="1" applyFill="1" applyBorder="1" applyAlignment="1">
      <alignment horizontal="center" vertical="center"/>
    </xf>
    <xf numFmtId="49" fontId="10" fillId="7" borderId="5" xfId="0" applyNumberFormat="1" applyFont="1" applyFill="1" applyBorder="1" applyAlignment="1">
      <alignment horizontal="center" vertical="center"/>
    </xf>
    <xf numFmtId="49" fontId="10" fillId="7" borderId="37" xfId="0" applyNumberFormat="1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2" xfId="0" applyNumberFormat="1" applyFont="1" applyFill="1" applyBorder="1" applyAlignment="1">
      <alignment horizontal="center" vertical="center"/>
    </xf>
    <xf numFmtId="0" fontId="5" fillId="8" borderId="48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52" fillId="8" borderId="30" xfId="0" applyFont="1" applyFill="1" applyBorder="1" applyAlignment="1">
      <alignment horizontal="center" vertical="center" wrapText="1"/>
    </xf>
    <xf numFmtId="0" fontId="52" fillId="8" borderId="32" xfId="0" applyFont="1" applyFill="1" applyBorder="1" applyAlignment="1">
      <alignment horizontal="center" vertical="center" wrapText="1"/>
    </xf>
    <xf numFmtId="0" fontId="52" fillId="8" borderId="52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6" fillId="6" borderId="32" xfId="0" applyNumberFormat="1" applyFont="1" applyFill="1" applyBorder="1" applyAlignment="1">
      <alignment horizontal="center" vertical="center"/>
    </xf>
    <xf numFmtId="165" fontId="6" fillId="6" borderId="0" xfId="0" applyNumberFormat="1" applyFont="1" applyFill="1" applyBorder="1" applyAlignment="1">
      <alignment horizontal="center" vertical="center"/>
    </xf>
    <xf numFmtId="165" fontId="6" fillId="6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49" fontId="10" fillId="11" borderId="35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1" fillId="10" borderId="2" xfId="0" applyFont="1" applyFill="1" applyBorder="1" applyAlignment="1">
      <alignment horizontal="center" vertical="center"/>
    </xf>
    <xf numFmtId="0" fontId="51" fillId="10" borderId="20" xfId="0" applyFont="1" applyFill="1" applyBorder="1" applyAlignment="1">
      <alignment horizontal="center" vertical="center"/>
    </xf>
    <xf numFmtId="0" fontId="51" fillId="10" borderId="22" xfId="0" applyFont="1" applyFill="1" applyBorder="1" applyAlignment="1">
      <alignment horizontal="center" vertical="center"/>
    </xf>
    <xf numFmtId="2" fontId="21" fillId="11" borderId="25" xfId="0" applyNumberFormat="1" applyFont="1" applyFill="1" applyBorder="1" applyAlignment="1">
      <alignment horizontal="center" vertical="center" wrapText="1"/>
    </xf>
    <xf numFmtId="2" fontId="0" fillId="11" borderId="16" xfId="0" applyNumberFormat="1" applyFill="1" applyBorder="1" applyAlignment="1">
      <alignment horizontal="center" vertical="center" wrapText="1"/>
    </xf>
    <xf numFmtId="2" fontId="0" fillId="11" borderId="41" xfId="0" applyNumberForma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/>
    </xf>
    <xf numFmtId="4" fontId="0" fillId="4" borderId="6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20" xfId="0" applyFont="1" applyFill="1" applyBorder="1" applyAlignment="1">
      <alignment horizontal="center" vertical="center" wrapText="1"/>
    </xf>
    <xf numFmtId="0" fontId="8" fillId="17" borderId="22" xfId="0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center" vertical="center" wrapText="1"/>
    </xf>
    <xf numFmtId="4" fontId="7" fillId="6" borderId="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4" fontId="25" fillId="6" borderId="18" xfId="0" applyNumberFormat="1" applyFont="1" applyFill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7" fillId="6" borderId="30" xfId="0" applyNumberFormat="1" applyFont="1" applyFill="1" applyBorder="1" applyAlignment="1">
      <alignment horizontal="center" vertical="center"/>
    </xf>
    <xf numFmtId="49" fontId="7" fillId="6" borderId="31" xfId="0" applyNumberFormat="1" applyFont="1" applyFill="1" applyBorder="1" applyAlignment="1">
      <alignment horizontal="center" vertical="center"/>
    </xf>
    <xf numFmtId="49" fontId="7" fillId="6" borderId="39" xfId="0" applyNumberFormat="1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/>
    </xf>
    <xf numFmtId="165" fontId="6" fillId="6" borderId="28" xfId="0" applyNumberFormat="1" applyFont="1" applyFill="1" applyBorder="1" applyAlignment="1">
      <alignment horizontal="center" vertical="center"/>
    </xf>
    <xf numFmtId="165" fontId="6" fillId="6" borderId="50" xfId="0" applyNumberFormat="1" applyFont="1" applyFill="1" applyBorder="1" applyAlignment="1">
      <alignment horizontal="center" vertical="center"/>
    </xf>
    <xf numFmtId="2" fontId="3" fillId="6" borderId="7" xfId="0" applyNumberFormat="1" applyFont="1" applyFill="1" applyBorder="1" applyAlignment="1">
      <alignment horizontal="center" vertical="center" wrapText="1"/>
    </xf>
    <xf numFmtId="2" fontId="3" fillId="6" borderId="57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0" fontId="57" fillId="8" borderId="31" xfId="0" applyFont="1" applyFill="1" applyBorder="1" applyAlignment="1">
      <alignment horizontal="center" vertical="center" wrapText="1"/>
    </xf>
    <xf numFmtId="0" fontId="57" fillId="8" borderId="0" xfId="0" applyFont="1" applyFill="1" applyBorder="1" applyAlignment="1">
      <alignment horizontal="center" vertical="center" wrapText="1"/>
    </xf>
    <xf numFmtId="0" fontId="57" fillId="8" borderId="3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left" vertical="center" wrapText="1"/>
    </xf>
    <xf numFmtId="0" fontId="28" fillId="4" borderId="5" xfId="0" applyFont="1" applyFill="1" applyBorder="1" applyAlignment="1">
      <alignment horizontal="left" vertical="center" wrapText="1"/>
    </xf>
    <xf numFmtId="0" fontId="28" fillId="4" borderId="37" xfId="0" applyFont="1" applyFill="1" applyBorder="1" applyAlignment="1">
      <alignment horizontal="left" vertical="center" wrapText="1"/>
    </xf>
    <xf numFmtId="165" fontId="6" fillId="7" borderId="21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9" fillId="6" borderId="18" xfId="0" applyFont="1" applyFill="1" applyBorder="1" applyAlignment="1">
      <alignment horizontal="left" vertical="center" wrapText="1"/>
    </xf>
    <xf numFmtId="0" fontId="19" fillId="6" borderId="24" xfId="0" applyFont="1" applyFill="1" applyBorder="1" applyAlignment="1">
      <alignment horizontal="left" vertical="center" wrapText="1"/>
    </xf>
    <xf numFmtId="0" fontId="19" fillId="6" borderId="19" xfId="0" applyFont="1" applyFill="1" applyBorder="1" applyAlignment="1">
      <alignment horizontal="left" vertical="center" wrapText="1"/>
    </xf>
    <xf numFmtId="0" fontId="28" fillId="4" borderId="35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37" xfId="0" applyFont="1" applyFill="1" applyBorder="1" applyAlignment="1">
      <alignment horizontal="center" vertical="center"/>
    </xf>
    <xf numFmtId="165" fontId="6" fillId="7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21" fillId="7" borderId="25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8" fillId="4" borderId="41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8" borderId="30" xfId="0" applyFont="1" applyFill="1" applyBorder="1" applyAlignment="1">
      <alignment horizontal="center" vertical="center" wrapText="1"/>
    </xf>
    <xf numFmtId="0" fontId="40" fillId="8" borderId="32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52" xfId="0" applyBorder="1" applyAlignment="1"/>
    <xf numFmtId="49" fontId="41" fillId="16" borderId="35" xfId="0" applyNumberFormat="1" applyFont="1" applyFill="1" applyBorder="1" applyAlignment="1">
      <alignment horizontal="center" vertical="center"/>
    </xf>
    <xf numFmtId="49" fontId="41" fillId="16" borderId="5" xfId="0" applyNumberFormat="1" applyFont="1" applyFill="1" applyBorder="1" applyAlignment="1">
      <alignment horizontal="center" vertical="center"/>
    </xf>
    <xf numFmtId="49" fontId="41" fillId="16" borderId="3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E3D5FF"/>
      <color rgb="FFD6C1FF"/>
      <color rgb="FFFFFF99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9"/>
  <sheetViews>
    <sheetView tabSelected="1" zoomScale="50" zoomScaleNormal="50" zoomScaleSheetLayoutView="50" workbookViewId="0">
      <pane xSplit="4" ySplit="4" topLeftCell="E68" activePane="bottomRight" state="frozen"/>
      <selection pane="topRight" activeCell="E1" sqref="E1"/>
      <selection pane="bottomLeft" activeCell="A5" sqref="A5"/>
      <selection pane="bottomRight" activeCell="F76" sqref="F76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19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3" width="14.140625" style="2" customWidth="1"/>
    <col min="14" max="14" width="15" style="2" customWidth="1"/>
  </cols>
  <sheetData>
    <row r="1" spans="1:14" ht="25.5">
      <c r="B1" s="349"/>
      <c r="N1" s="16" t="s">
        <v>27</v>
      </c>
    </row>
    <row r="2" spans="1:14" ht="107.25" customHeight="1" thickBot="1">
      <c r="A2" s="661" t="s">
        <v>94</v>
      </c>
      <c r="B2" s="661"/>
      <c r="C2" s="661"/>
      <c r="D2" s="661"/>
      <c r="E2" s="661"/>
      <c r="F2" s="661"/>
      <c r="G2" s="661"/>
      <c r="H2" s="661"/>
      <c r="I2" s="661"/>
      <c r="J2" s="661"/>
      <c r="K2" s="651" t="s">
        <v>31</v>
      </c>
      <c r="L2" s="651"/>
      <c r="M2" s="651"/>
      <c r="N2" s="651"/>
    </row>
    <row r="3" spans="1:14" ht="50.25" customHeight="1" thickBot="1">
      <c r="A3" s="5" t="s">
        <v>0</v>
      </c>
      <c r="B3" s="6" t="s">
        <v>1</v>
      </c>
      <c r="C3" s="662" t="s">
        <v>2</v>
      </c>
      <c r="D3" s="663"/>
      <c r="E3" s="664" t="s">
        <v>3</v>
      </c>
      <c r="F3" s="665"/>
      <c r="G3" s="665"/>
      <c r="H3" s="665"/>
      <c r="I3" s="665"/>
      <c r="J3" s="666" t="s">
        <v>20</v>
      </c>
      <c r="K3" s="671" t="s">
        <v>3</v>
      </c>
      <c r="L3" s="671"/>
      <c r="M3" s="672"/>
      <c r="N3" s="673" t="s">
        <v>26</v>
      </c>
    </row>
    <row r="4" spans="1:14" ht="150" customHeight="1" thickBot="1">
      <c r="A4" s="5"/>
      <c r="B4" s="110" t="s">
        <v>95</v>
      </c>
      <c r="C4" s="7" t="s">
        <v>4</v>
      </c>
      <c r="D4" s="8" t="s">
        <v>5</v>
      </c>
      <c r="E4" s="22" t="s">
        <v>21</v>
      </c>
      <c r="F4" s="8" t="s">
        <v>238</v>
      </c>
      <c r="G4" s="53" t="s">
        <v>240</v>
      </c>
      <c r="H4" s="10" t="s">
        <v>23</v>
      </c>
      <c r="I4" s="23" t="s">
        <v>22</v>
      </c>
      <c r="J4" s="667"/>
      <c r="K4" s="21" t="s">
        <v>6</v>
      </c>
      <c r="L4" s="9" t="s">
        <v>7</v>
      </c>
      <c r="M4" s="13" t="s">
        <v>8</v>
      </c>
      <c r="N4" s="674"/>
    </row>
    <row r="5" spans="1:14" s="15" customFormat="1" ht="24.75" customHeight="1" thickBot="1">
      <c r="A5" s="675"/>
      <c r="B5" s="678" t="s">
        <v>49</v>
      </c>
      <c r="C5" s="618"/>
      <c r="D5" s="40" t="s">
        <v>9</v>
      </c>
      <c r="E5" s="144">
        <f>E6+E7+E8</f>
        <v>49.980868550000004</v>
      </c>
      <c r="F5" s="144">
        <f t="shared" ref="F5:N5" si="0">F6+F7+F8</f>
        <v>44.984510180000001</v>
      </c>
      <c r="G5" s="144">
        <f t="shared" si="0"/>
        <v>41.202091419999995</v>
      </c>
      <c r="H5" s="144">
        <f t="shared" si="0"/>
        <v>0</v>
      </c>
      <c r="I5" s="144">
        <f t="shared" si="0"/>
        <v>0</v>
      </c>
      <c r="J5" s="668"/>
      <c r="K5" s="144">
        <f t="shared" si="0"/>
        <v>0</v>
      </c>
      <c r="L5" s="144">
        <f t="shared" si="0"/>
        <v>0</v>
      </c>
      <c r="M5" s="144">
        <f t="shared" si="0"/>
        <v>0</v>
      </c>
      <c r="N5" s="144">
        <f t="shared" si="0"/>
        <v>49.980868550000004</v>
      </c>
    </row>
    <row r="6" spans="1:14" s="15" customFormat="1" ht="24.75" customHeight="1" thickBot="1">
      <c r="A6" s="676"/>
      <c r="B6" s="679"/>
      <c r="C6" s="619"/>
      <c r="D6" s="40" t="s">
        <v>18</v>
      </c>
      <c r="E6" s="144">
        <f t="shared" ref="E6:I8" si="1">E11+E441</f>
        <v>3.0489999999999999</v>
      </c>
      <c r="F6" s="144">
        <f t="shared" si="1"/>
        <v>3.0489999999999999</v>
      </c>
      <c r="G6" s="144">
        <f t="shared" si="1"/>
        <v>3.0489999999999999</v>
      </c>
      <c r="H6" s="144">
        <f t="shared" si="1"/>
        <v>0</v>
      </c>
      <c r="I6" s="144">
        <f t="shared" si="1"/>
        <v>0</v>
      </c>
      <c r="J6" s="669"/>
      <c r="K6" s="144">
        <f t="shared" ref="K6:N8" si="2">K11+K441</f>
        <v>0</v>
      </c>
      <c r="L6" s="144">
        <f t="shared" si="2"/>
        <v>0</v>
      </c>
      <c r="M6" s="144">
        <f t="shared" si="2"/>
        <v>0</v>
      </c>
      <c r="N6" s="144">
        <f t="shared" si="2"/>
        <v>3.0489999999999999</v>
      </c>
    </row>
    <row r="7" spans="1:14" s="15" customFormat="1" ht="24.75" customHeight="1" thickBot="1">
      <c r="A7" s="676"/>
      <c r="B7" s="679"/>
      <c r="C7" s="619"/>
      <c r="D7" s="40" t="s">
        <v>10</v>
      </c>
      <c r="E7" s="144">
        <f t="shared" si="1"/>
        <v>45.287218000000003</v>
      </c>
      <c r="F7" s="144">
        <f t="shared" si="1"/>
        <v>41.177546810000003</v>
      </c>
      <c r="G7" s="144">
        <f t="shared" si="1"/>
        <v>37.432999689999995</v>
      </c>
      <c r="H7" s="144">
        <f t="shared" si="1"/>
        <v>0</v>
      </c>
      <c r="I7" s="144">
        <f t="shared" si="1"/>
        <v>0</v>
      </c>
      <c r="J7" s="669"/>
      <c r="K7" s="144">
        <f t="shared" si="2"/>
        <v>0</v>
      </c>
      <c r="L7" s="144">
        <f t="shared" si="2"/>
        <v>0</v>
      </c>
      <c r="M7" s="144">
        <f t="shared" si="2"/>
        <v>0</v>
      </c>
      <c r="N7" s="144">
        <f t="shared" si="2"/>
        <v>45.287218000000003</v>
      </c>
    </row>
    <row r="8" spans="1:14" s="15" customFormat="1" ht="24.75" customHeight="1" thickBot="1">
      <c r="A8" s="677"/>
      <c r="B8" s="680"/>
      <c r="C8" s="620"/>
      <c r="D8" s="480" t="s">
        <v>11</v>
      </c>
      <c r="E8" s="481">
        <f t="shared" si="1"/>
        <v>1.6446505499999999</v>
      </c>
      <c r="F8" s="481">
        <f t="shared" si="1"/>
        <v>0.75796337000000003</v>
      </c>
      <c r="G8" s="481">
        <f t="shared" si="1"/>
        <v>0.72009173000000015</v>
      </c>
      <c r="H8" s="481">
        <f t="shared" si="1"/>
        <v>0</v>
      </c>
      <c r="I8" s="481">
        <f t="shared" si="1"/>
        <v>0</v>
      </c>
      <c r="J8" s="670"/>
      <c r="K8" s="481">
        <f t="shared" si="2"/>
        <v>0</v>
      </c>
      <c r="L8" s="481">
        <f t="shared" si="2"/>
        <v>0</v>
      </c>
      <c r="M8" s="481">
        <f t="shared" si="2"/>
        <v>0</v>
      </c>
      <c r="N8" s="481">
        <f t="shared" si="2"/>
        <v>1.6446505499999999</v>
      </c>
    </row>
    <row r="9" spans="1:14" s="14" customFormat="1" ht="11.25" customHeight="1" thickBot="1">
      <c r="A9" s="24"/>
      <c r="B9" s="28"/>
      <c r="C9" s="25"/>
      <c r="D9" s="29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4" s="15" customFormat="1" ht="24.75" customHeight="1">
      <c r="A10" s="591"/>
      <c r="B10" s="648" t="s">
        <v>40</v>
      </c>
      <c r="C10" s="588"/>
      <c r="D10" s="41" t="s">
        <v>9</v>
      </c>
      <c r="E10" s="42">
        <f>SUM(E11:E13)</f>
        <v>5.3040000000000003</v>
      </c>
      <c r="F10" s="42">
        <f t="shared" ref="F10:K10" si="3">SUM(F11:F13)</f>
        <v>5.2839999999999998</v>
      </c>
      <c r="G10" s="42">
        <f t="shared" si="3"/>
        <v>5.2839999999999998</v>
      </c>
      <c r="H10" s="42">
        <f t="shared" si="3"/>
        <v>0</v>
      </c>
      <c r="I10" s="42">
        <f t="shared" si="3"/>
        <v>0</v>
      </c>
      <c r="J10" s="639"/>
      <c r="K10" s="42">
        <f t="shared" si="3"/>
        <v>0</v>
      </c>
      <c r="L10" s="42">
        <f t="shared" ref="L10" si="4">SUM(L11:L13)</f>
        <v>0</v>
      </c>
      <c r="M10" s="42">
        <f t="shared" ref="M10" si="5">SUM(M11:M13)</f>
        <v>0</v>
      </c>
      <c r="N10" s="43">
        <f t="shared" ref="N10" si="6">SUM(N11:N13)</f>
        <v>5.3040000000000003</v>
      </c>
    </row>
    <row r="11" spans="1:14" s="15" customFormat="1" ht="24.75" customHeight="1">
      <c r="A11" s="592"/>
      <c r="B11" s="649"/>
      <c r="C11" s="589"/>
      <c r="D11" s="30" t="s">
        <v>18</v>
      </c>
      <c r="E11" s="52">
        <f t="shared" ref="E11:I13" si="7">E68+E106+E166+E187+E216+E245+E274+E303+E344+E364+E402+E431</f>
        <v>3.0489999999999999</v>
      </c>
      <c r="F11" s="52">
        <f t="shared" si="7"/>
        <v>3.0489999999999999</v>
      </c>
      <c r="G11" s="52">
        <f t="shared" si="7"/>
        <v>3.0489999999999999</v>
      </c>
      <c r="H11" s="52">
        <f t="shared" si="7"/>
        <v>0</v>
      </c>
      <c r="I11" s="52">
        <f t="shared" si="7"/>
        <v>0</v>
      </c>
      <c r="J11" s="640"/>
      <c r="K11" s="52">
        <f t="shared" ref="K11:M13" si="8">K68+K106+K166+K187+K216+K245+K274+K303+K344+K364+K402+K431</f>
        <v>0</v>
      </c>
      <c r="L11" s="52">
        <f t="shared" si="8"/>
        <v>0</v>
      </c>
      <c r="M11" s="52">
        <f t="shared" si="8"/>
        <v>0</v>
      </c>
      <c r="N11" s="49">
        <f>E11+H11+I11+K11+L11+M11</f>
        <v>3.0489999999999999</v>
      </c>
    </row>
    <row r="12" spans="1:14" s="15" customFormat="1" ht="24.75" customHeight="1">
      <c r="A12" s="592"/>
      <c r="B12" s="649"/>
      <c r="C12" s="589"/>
      <c r="D12" s="30" t="s">
        <v>10</v>
      </c>
      <c r="E12" s="52">
        <f t="shared" si="7"/>
        <v>2.2320000000000002</v>
      </c>
      <c r="F12" s="52">
        <f t="shared" si="7"/>
        <v>2.2120000000000002</v>
      </c>
      <c r="G12" s="52">
        <f t="shared" si="7"/>
        <v>2.2120000000000002</v>
      </c>
      <c r="H12" s="52">
        <f t="shared" si="7"/>
        <v>0</v>
      </c>
      <c r="I12" s="52">
        <f t="shared" si="7"/>
        <v>0</v>
      </c>
      <c r="J12" s="640"/>
      <c r="K12" s="52">
        <f t="shared" si="8"/>
        <v>0</v>
      </c>
      <c r="L12" s="52">
        <f t="shared" si="8"/>
        <v>0</v>
      </c>
      <c r="M12" s="52">
        <f t="shared" si="8"/>
        <v>0</v>
      </c>
      <c r="N12" s="49">
        <f t="shared" ref="N12:N13" si="9">E12+H12+I12+K12+L12+M12</f>
        <v>2.2320000000000002</v>
      </c>
    </row>
    <row r="13" spans="1:14" s="15" customFormat="1" ht="24.75" customHeight="1" thickBot="1">
      <c r="A13" s="593"/>
      <c r="B13" s="650"/>
      <c r="C13" s="590"/>
      <c r="D13" s="31" t="s">
        <v>11</v>
      </c>
      <c r="E13" s="50">
        <f t="shared" si="7"/>
        <v>2.3E-2</v>
      </c>
      <c r="F13" s="50">
        <f t="shared" si="7"/>
        <v>2.3E-2</v>
      </c>
      <c r="G13" s="50">
        <f t="shared" si="7"/>
        <v>2.3E-2</v>
      </c>
      <c r="H13" s="50">
        <f t="shared" si="7"/>
        <v>0</v>
      </c>
      <c r="I13" s="50">
        <f t="shared" si="7"/>
        <v>0</v>
      </c>
      <c r="J13" s="641"/>
      <c r="K13" s="50">
        <f t="shared" si="8"/>
        <v>0</v>
      </c>
      <c r="L13" s="50">
        <f t="shared" si="8"/>
        <v>0</v>
      </c>
      <c r="M13" s="50">
        <f t="shared" si="8"/>
        <v>0</v>
      </c>
      <c r="N13" s="51">
        <f t="shared" si="9"/>
        <v>2.3E-2</v>
      </c>
    </row>
    <row r="14" spans="1:14" s="14" customFormat="1" ht="11.25" customHeight="1" thickBot="1">
      <c r="A14" s="56"/>
      <c r="B14" s="29"/>
      <c r="C14" s="25"/>
      <c r="D14" s="29"/>
      <c r="E14" s="57"/>
      <c r="F14" s="57"/>
      <c r="G14" s="57"/>
      <c r="H14" s="57"/>
      <c r="I14" s="57"/>
      <c r="J14" s="57"/>
      <c r="K14" s="57"/>
      <c r="L14" s="57"/>
      <c r="M14" s="57"/>
      <c r="N14" s="58"/>
    </row>
    <row r="15" spans="1:14" ht="66.75" customHeight="1" thickBot="1">
      <c r="A15" s="34"/>
      <c r="B15" s="35"/>
      <c r="C15" s="35"/>
      <c r="D15" s="35"/>
      <c r="E15" s="60" t="s">
        <v>81</v>
      </c>
      <c r="F15" s="59" t="s">
        <v>51</v>
      </c>
      <c r="G15" s="61"/>
      <c r="H15" s="35"/>
      <c r="I15" s="35"/>
      <c r="J15" s="35"/>
      <c r="K15" s="35"/>
      <c r="L15" s="35"/>
      <c r="M15" s="35"/>
      <c r="N15" s="36"/>
    </row>
    <row r="16" spans="1:14" ht="21" customHeight="1" thickBot="1">
      <c r="A16" s="652" t="s">
        <v>185</v>
      </c>
      <c r="B16" s="653"/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4"/>
    </row>
    <row r="17" spans="1:18" s="11" customFormat="1" ht="136.5" customHeight="1">
      <c r="A17" s="541" t="s">
        <v>12</v>
      </c>
      <c r="B17" s="225" t="s">
        <v>186</v>
      </c>
      <c r="C17" s="226">
        <v>20021</v>
      </c>
      <c r="D17" s="227">
        <v>43525</v>
      </c>
      <c r="E17" s="226">
        <v>90</v>
      </c>
      <c r="F17" s="226"/>
      <c r="G17" s="226"/>
      <c r="H17" s="226">
        <v>95</v>
      </c>
      <c r="I17" s="226">
        <v>97</v>
      </c>
      <c r="J17" s="226"/>
      <c r="K17" s="226">
        <v>100</v>
      </c>
      <c r="L17" s="226">
        <v>100</v>
      </c>
      <c r="M17" s="228">
        <v>100</v>
      </c>
      <c r="N17" s="229"/>
    </row>
    <row r="18" spans="1:18" s="11" customFormat="1" ht="27" customHeight="1">
      <c r="A18" s="547"/>
      <c r="B18" s="217" t="s">
        <v>113</v>
      </c>
      <c r="C18" s="230">
        <v>87</v>
      </c>
      <c r="D18" s="218">
        <v>43525</v>
      </c>
      <c r="E18" s="231">
        <v>91</v>
      </c>
      <c r="F18" s="218"/>
      <c r="G18" s="232"/>
      <c r="H18" s="218">
        <v>0</v>
      </c>
      <c r="I18" s="218">
        <v>0</v>
      </c>
      <c r="J18" s="233"/>
      <c r="K18" s="218">
        <v>0</v>
      </c>
      <c r="L18" s="218">
        <v>0</v>
      </c>
      <c r="M18" s="218">
        <v>0</v>
      </c>
      <c r="N18" s="234"/>
    </row>
    <row r="19" spans="1:18" s="11" customFormat="1" ht="26.25" customHeight="1">
      <c r="A19" s="375"/>
      <c r="B19" s="376" t="s">
        <v>14</v>
      </c>
      <c r="C19" s="548" t="s">
        <v>15</v>
      </c>
      <c r="D19" s="549"/>
      <c r="E19" s="549"/>
      <c r="F19" s="549"/>
      <c r="G19" s="549"/>
      <c r="H19" s="549"/>
      <c r="I19" s="549"/>
      <c r="J19" s="562"/>
      <c r="K19" s="563"/>
      <c r="L19" s="564"/>
      <c r="M19" s="564"/>
      <c r="N19" s="565"/>
      <c r="R19" s="55"/>
    </row>
    <row r="20" spans="1:18" s="14" customFormat="1" ht="21.75" customHeight="1">
      <c r="A20" s="516" t="s">
        <v>16</v>
      </c>
      <c r="B20" s="513"/>
      <c r="C20" s="659"/>
      <c r="D20" s="235" t="s">
        <v>17</v>
      </c>
      <c r="E20" s="39">
        <f t="shared" ref="E20:M20" si="10">SUM(E21:E23)</f>
        <v>0</v>
      </c>
      <c r="F20" s="39">
        <f t="shared" si="10"/>
        <v>0</v>
      </c>
      <c r="G20" s="39">
        <f t="shared" si="10"/>
        <v>0</v>
      </c>
      <c r="H20" s="39">
        <f t="shared" si="10"/>
        <v>0</v>
      </c>
      <c r="I20" s="39">
        <f t="shared" si="10"/>
        <v>0</v>
      </c>
      <c r="J20" s="621"/>
      <c r="K20" s="39">
        <f t="shared" si="10"/>
        <v>0</v>
      </c>
      <c r="L20" s="39">
        <f t="shared" si="10"/>
        <v>0</v>
      </c>
      <c r="M20" s="39">
        <f t="shared" si="10"/>
        <v>0</v>
      </c>
      <c r="N20" s="44">
        <f>E20+H20+I20+K20+L20+M20</f>
        <v>0</v>
      </c>
    </row>
    <row r="21" spans="1:18" s="11" customFormat="1" ht="21.75" customHeight="1">
      <c r="A21" s="517"/>
      <c r="B21" s="514"/>
      <c r="C21" s="660"/>
      <c r="D21" s="236" t="s">
        <v>18</v>
      </c>
      <c r="E21" s="221">
        <v>0</v>
      </c>
      <c r="F21" s="221">
        <v>0</v>
      </c>
      <c r="G21" s="183"/>
      <c r="H21" s="184"/>
      <c r="I21" s="184"/>
      <c r="J21" s="622"/>
      <c r="K21" s="237"/>
      <c r="L21" s="237"/>
      <c r="M21" s="237"/>
      <c r="N21" s="202">
        <f t="shared" ref="N21:N23" si="11">E21+H21+I21+K21+L21+M21</f>
        <v>0</v>
      </c>
    </row>
    <row r="22" spans="1:18" s="11" customFormat="1" ht="21.75" customHeight="1">
      <c r="A22" s="517"/>
      <c r="B22" s="514"/>
      <c r="C22" s="660"/>
      <c r="D22" s="236" t="s">
        <v>10</v>
      </c>
      <c r="E22" s="221">
        <v>0</v>
      </c>
      <c r="F22" s="221">
        <v>0</v>
      </c>
      <c r="G22" s="183"/>
      <c r="H22" s="184"/>
      <c r="I22" s="184"/>
      <c r="J22" s="622"/>
      <c r="K22" s="237"/>
      <c r="L22" s="237"/>
      <c r="M22" s="237"/>
      <c r="N22" s="202">
        <f t="shared" si="11"/>
        <v>0</v>
      </c>
    </row>
    <row r="23" spans="1:18" s="11" customFormat="1" ht="23.25" customHeight="1" thickBot="1">
      <c r="A23" s="517"/>
      <c r="B23" s="514"/>
      <c r="C23" s="660"/>
      <c r="D23" s="247" t="s">
        <v>11</v>
      </c>
      <c r="E23" s="223">
        <v>0</v>
      </c>
      <c r="F23" s="223">
        <v>0</v>
      </c>
      <c r="G23" s="363"/>
      <c r="H23" s="235"/>
      <c r="I23" s="235"/>
      <c r="J23" s="622"/>
      <c r="K23" s="345"/>
      <c r="L23" s="345"/>
      <c r="M23" s="345"/>
      <c r="N23" s="364">
        <f t="shared" si="11"/>
        <v>0</v>
      </c>
    </row>
    <row r="24" spans="1:18" s="11" customFormat="1" ht="22.5" customHeight="1" thickBot="1">
      <c r="A24" s="503" t="s">
        <v>214</v>
      </c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5"/>
    </row>
    <row r="25" spans="1:18" s="11" customFormat="1" ht="42.75" customHeight="1">
      <c r="A25" s="506" t="s">
        <v>130</v>
      </c>
      <c r="B25" s="387" t="s">
        <v>195</v>
      </c>
      <c r="C25" s="388">
        <v>0</v>
      </c>
      <c r="D25" s="389">
        <v>43465</v>
      </c>
      <c r="E25" s="390">
        <v>17</v>
      </c>
      <c r="F25" s="390"/>
      <c r="G25" s="390"/>
      <c r="H25" s="390">
        <v>6</v>
      </c>
      <c r="I25" s="390">
        <v>6</v>
      </c>
      <c r="J25" s="390"/>
      <c r="K25" s="390">
        <v>6</v>
      </c>
      <c r="L25" s="390">
        <v>6</v>
      </c>
      <c r="M25" s="391">
        <v>6</v>
      </c>
      <c r="N25" s="392"/>
    </row>
    <row r="26" spans="1:18" s="11" customFormat="1" ht="25.5" customHeight="1">
      <c r="A26" s="506"/>
      <c r="B26" s="217" t="s">
        <v>113</v>
      </c>
      <c r="C26" s="220"/>
      <c r="D26" s="261"/>
      <c r="E26" s="263">
        <v>0</v>
      </c>
      <c r="F26" s="259"/>
      <c r="G26" s="338"/>
      <c r="H26" s="220"/>
      <c r="I26" s="220"/>
      <c r="J26" s="259"/>
      <c r="K26" s="220"/>
      <c r="L26" s="220"/>
      <c r="M26" s="220"/>
      <c r="N26" s="260" t="s">
        <v>196</v>
      </c>
    </row>
    <row r="27" spans="1:18" s="11" customFormat="1" ht="28.5" customHeight="1">
      <c r="A27" s="375"/>
      <c r="B27" s="376" t="s">
        <v>14</v>
      </c>
      <c r="C27" s="657" t="s">
        <v>15</v>
      </c>
      <c r="D27" s="658"/>
      <c r="E27" s="658"/>
      <c r="F27" s="658"/>
      <c r="G27" s="658"/>
      <c r="H27" s="658"/>
      <c r="I27" s="658"/>
      <c r="J27" s="658"/>
      <c r="K27" s="655"/>
      <c r="L27" s="655"/>
      <c r="M27" s="655"/>
      <c r="N27" s="656"/>
    </row>
    <row r="28" spans="1:18" s="14" customFormat="1" ht="24" customHeight="1">
      <c r="A28" s="516" t="s">
        <v>29</v>
      </c>
      <c r="B28" s="513">
        <v>0</v>
      </c>
      <c r="C28" s="659"/>
      <c r="D28" s="235" t="s">
        <v>17</v>
      </c>
      <c r="E28" s="39">
        <f t="shared" ref="E28:I28" si="12">SUM(E29:E31)</f>
        <v>0</v>
      </c>
      <c r="F28" s="39">
        <f t="shared" si="12"/>
        <v>0</v>
      </c>
      <c r="G28" s="39">
        <f t="shared" si="12"/>
        <v>0</v>
      </c>
      <c r="H28" s="39">
        <f t="shared" si="12"/>
        <v>0</v>
      </c>
      <c r="I28" s="39">
        <f t="shared" si="12"/>
        <v>0</v>
      </c>
      <c r="J28" s="545"/>
      <c r="K28" s="39">
        <f t="shared" ref="K28:M28" si="13">SUM(K29:K31)</f>
        <v>0</v>
      </c>
      <c r="L28" s="39">
        <f t="shared" si="13"/>
        <v>0</v>
      </c>
      <c r="M28" s="39">
        <f t="shared" si="13"/>
        <v>0</v>
      </c>
      <c r="N28" s="44">
        <f>E28+H28+I28+K28+L28+M28</f>
        <v>0</v>
      </c>
    </row>
    <row r="29" spans="1:18" s="11" customFormat="1" ht="24" customHeight="1">
      <c r="A29" s="517"/>
      <c r="B29" s="514"/>
      <c r="C29" s="660"/>
      <c r="D29" s="236" t="s">
        <v>18</v>
      </c>
      <c r="E29" s="183"/>
      <c r="F29" s="183"/>
      <c r="G29" s="183"/>
      <c r="H29" s="184"/>
      <c r="I29" s="184"/>
      <c r="J29" s="546"/>
      <c r="K29" s="237"/>
      <c r="L29" s="237"/>
      <c r="M29" s="237"/>
      <c r="N29" s="202">
        <f t="shared" ref="N29:N31" si="14">E29+H29+I29+K29+L29+M29</f>
        <v>0</v>
      </c>
    </row>
    <row r="30" spans="1:18" s="11" customFormat="1" ht="24" customHeight="1">
      <c r="A30" s="517"/>
      <c r="B30" s="514"/>
      <c r="C30" s="660"/>
      <c r="D30" s="236" t="s">
        <v>10</v>
      </c>
      <c r="E30" s="183"/>
      <c r="F30" s="183"/>
      <c r="G30" s="183"/>
      <c r="H30" s="222">
        <v>0</v>
      </c>
      <c r="I30" s="184"/>
      <c r="J30" s="546"/>
      <c r="K30" s="237"/>
      <c r="L30" s="237"/>
      <c r="M30" s="237"/>
      <c r="N30" s="202">
        <f t="shared" si="14"/>
        <v>0</v>
      </c>
    </row>
    <row r="31" spans="1:18" s="11" customFormat="1" ht="30" customHeight="1">
      <c r="A31" s="517"/>
      <c r="B31" s="515"/>
      <c r="C31" s="660"/>
      <c r="D31" s="247" t="s">
        <v>11</v>
      </c>
      <c r="E31" s="185"/>
      <c r="F31" s="185"/>
      <c r="G31" s="185"/>
      <c r="H31" s="222">
        <v>0</v>
      </c>
      <c r="I31" s="186"/>
      <c r="J31" s="550"/>
      <c r="K31" s="237"/>
      <c r="L31" s="237"/>
      <c r="M31" s="237"/>
      <c r="N31" s="44">
        <f t="shared" si="14"/>
        <v>0</v>
      </c>
    </row>
    <row r="32" spans="1:18" s="11" customFormat="1" ht="43.5" customHeight="1" thickBot="1">
      <c r="A32" s="365" t="s">
        <v>28</v>
      </c>
      <c r="B32" s="366" t="s">
        <v>30</v>
      </c>
      <c r="C32" s="367"/>
      <c r="D32" s="367"/>
      <c r="E32" s="367"/>
      <c r="F32" s="367"/>
      <c r="G32" s="367"/>
      <c r="H32" s="367"/>
      <c r="I32" s="367"/>
      <c r="J32" s="368"/>
      <c r="K32" s="355"/>
      <c r="L32" s="355"/>
      <c r="M32" s="355"/>
      <c r="N32" s="369"/>
    </row>
    <row r="33" spans="1:14" s="11" customFormat="1" ht="22.5" customHeight="1" thickBot="1">
      <c r="A33" s="503" t="s">
        <v>187</v>
      </c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5"/>
    </row>
    <row r="34" spans="1:14" s="11" customFormat="1" ht="42.75" customHeight="1">
      <c r="A34" s="541" t="s">
        <v>12</v>
      </c>
      <c r="B34" s="379" t="s">
        <v>188</v>
      </c>
      <c r="C34" s="311">
        <v>10120</v>
      </c>
      <c r="D34" s="380" t="s">
        <v>189</v>
      </c>
      <c r="E34" s="311">
        <v>10294</v>
      </c>
      <c r="F34" s="311"/>
      <c r="G34" s="311"/>
      <c r="H34" s="311">
        <v>95</v>
      </c>
      <c r="I34" s="311">
        <v>97</v>
      </c>
      <c r="J34" s="311"/>
      <c r="K34" s="311">
        <v>100</v>
      </c>
      <c r="L34" s="311">
        <v>100</v>
      </c>
      <c r="M34" s="381">
        <v>100</v>
      </c>
      <c r="N34" s="219"/>
    </row>
    <row r="35" spans="1:14" s="11" customFormat="1" ht="25.5" customHeight="1">
      <c r="A35" s="506"/>
      <c r="B35" s="320" t="s">
        <v>113</v>
      </c>
      <c r="C35" s="370">
        <v>90</v>
      </c>
      <c r="D35" s="371" t="s">
        <v>189</v>
      </c>
      <c r="E35" s="252">
        <v>78</v>
      </c>
      <c r="F35" s="252"/>
      <c r="G35" s="252"/>
      <c r="H35" s="252">
        <v>0</v>
      </c>
      <c r="I35" s="252">
        <v>0</v>
      </c>
      <c r="J35" s="252"/>
      <c r="K35" s="252">
        <v>0</v>
      </c>
      <c r="L35" s="252">
        <v>0</v>
      </c>
      <c r="M35" s="253">
        <v>0</v>
      </c>
      <c r="N35" s="254"/>
    </row>
    <row r="36" spans="1:14" s="11" customFormat="1" ht="69.75" customHeight="1">
      <c r="A36" s="570" t="s">
        <v>13</v>
      </c>
      <c r="B36" s="373" t="s">
        <v>190</v>
      </c>
      <c r="C36" s="372">
        <v>94.7</v>
      </c>
      <c r="D36" s="374" t="s">
        <v>104</v>
      </c>
      <c r="E36" s="372">
        <v>95</v>
      </c>
      <c r="F36" s="372"/>
      <c r="G36" s="372"/>
      <c r="H36" s="372">
        <v>97</v>
      </c>
      <c r="I36" s="372">
        <v>100</v>
      </c>
      <c r="J36" s="372"/>
      <c r="K36" s="372">
        <v>100</v>
      </c>
      <c r="L36" s="372">
        <v>100</v>
      </c>
      <c r="M36" s="372">
        <v>100</v>
      </c>
      <c r="N36" s="382"/>
    </row>
    <row r="37" spans="1:14" s="11" customFormat="1" ht="25.5" customHeight="1" thickBot="1">
      <c r="A37" s="687"/>
      <c r="B37" s="383" t="s">
        <v>113</v>
      </c>
      <c r="C37" s="384"/>
      <c r="D37" s="385"/>
      <c r="E37" s="321">
        <v>100</v>
      </c>
      <c r="F37" s="321"/>
      <c r="G37" s="321"/>
      <c r="H37" s="321"/>
      <c r="I37" s="321"/>
      <c r="J37" s="321"/>
      <c r="K37" s="321"/>
      <c r="L37" s="321"/>
      <c r="M37" s="321"/>
      <c r="N37" s="386"/>
    </row>
    <row r="38" spans="1:14" s="11" customFormat="1" ht="24" customHeight="1" thickBot="1">
      <c r="A38" s="566" t="s">
        <v>215</v>
      </c>
      <c r="B38" s="567"/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8"/>
    </row>
    <row r="39" spans="1:14" s="11" customFormat="1" ht="71.25" customHeight="1">
      <c r="A39" s="398" t="s">
        <v>12</v>
      </c>
      <c r="B39" s="399" t="s">
        <v>191</v>
      </c>
      <c r="C39" s="400">
        <v>67.66</v>
      </c>
      <c r="D39" s="400" t="s">
        <v>189</v>
      </c>
      <c r="E39" s="400">
        <v>74.900000000000006</v>
      </c>
      <c r="F39" s="257"/>
      <c r="G39" s="257"/>
      <c r="H39" s="400">
        <v>78.8</v>
      </c>
      <c r="I39" s="400">
        <v>80.5</v>
      </c>
      <c r="J39" s="257"/>
      <c r="K39" s="400">
        <v>81</v>
      </c>
      <c r="L39" s="400">
        <v>83.9</v>
      </c>
      <c r="M39" s="400">
        <v>86</v>
      </c>
      <c r="N39" s="219"/>
    </row>
    <row r="40" spans="1:14" s="11" customFormat="1" ht="25.5" customHeight="1">
      <c r="A40" s="401"/>
      <c r="B40" s="217" t="s">
        <v>113</v>
      </c>
      <c r="C40" s="220">
        <v>55.082070707070706</v>
      </c>
      <c r="D40" s="258" t="s">
        <v>189</v>
      </c>
      <c r="E40" s="220">
        <v>63.2</v>
      </c>
      <c r="F40" s="394"/>
      <c r="G40" s="244"/>
      <c r="H40" s="220">
        <v>70</v>
      </c>
      <c r="I40" s="220">
        <v>75</v>
      </c>
      <c r="J40" s="394"/>
      <c r="K40" s="220">
        <v>81</v>
      </c>
      <c r="L40" s="220">
        <v>83.9</v>
      </c>
      <c r="M40" s="220">
        <v>86</v>
      </c>
      <c r="N40" s="402"/>
    </row>
    <row r="41" spans="1:14" s="11" customFormat="1" ht="89.25" customHeight="1">
      <c r="A41" s="401" t="s">
        <v>13</v>
      </c>
      <c r="B41" s="255" t="s">
        <v>192</v>
      </c>
      <c r="C41" s="250">
        <v>23.59</v>
      </c>
      <c r="D41" s="251" t="s">
        <v>189</v>
      </c>
      <c r="E41" s="250">
        <v>25.7</v>
      </c>
      <c r="F41" s="393"/>
      <c r="G41" s="393"/>
      <c r="H41" s="250">
        <v>31.7</v>
      </c>
      <c r="I41" s="250">
        <v>34.4</v>
      </c>
      <c r="J41" s="393"/>
      <c r="K41" s="256">
        <v>42</v>
      </c>
      <c r="L41" s="256">
        <v>48</v>
      </c>
      <c r="M41" s="256">
        <v>56</v>
      </c>
      <c r="N41" s="403"/>
    </row>
    <row r="42" spans="1:14" s="11" customFormat="1" ht="25.5" customHeight="1">
      <c r="A42" s="401"/>
      <c r="B42" s="217" t="s">
        <v>113</v>
      </c>
      <c r="C42" s="220">
        <v>9.0780941640823229</v>
      </c>
      <c r="D42" s="261" t="s">
        <v>189</v>
      </c>
      <c r="E42" s="220">
        <v>17</v>
      </c>
      <c r="F42" s="394"/>
      <c r="G42" s="394"/>
      <c r="H42" s="220">
        <v>22</v>
      </c>
      <c r="I42" s="220">
        <v>34.4</v>
      </c>
      <c r="J42" s="394"/>
      <c r="K42" s="220">
        <v>42</v>
      </c>
      <c r="L42" s="220">
        <v>48</v>
      </c>
      <c r="M42" s="220">
        <v>56</v>
      </c>
      <c r="N42" s="402"/>
    </row>
    <row r="43" spans="1:14" s="11" customFormat="1" ht="83.25" customHeight="1">
      <c r="A43" s="401" t="s">
        <v>76</v>
      </c>
      <c r="B43" s="255" t="s">
        <v>193</v>
      </c>
      <c r="C43" s="250">
        <v>4.7699999999999996</v>
      </c>
      <c r="D43" s="251" t="s">
        <v>189</v>
      </c>
      <c r="E43" s="250">
        <v>4.5999999999999996</v>
      </c>
      <c r="F43" s="393"/>
      <c r="G43" s="393"/>
      <c r="H43" s="250">
        <v>6.6</v>
      </c>
      <c r="I43" s="250">
        <v>8.8000000000000007</v>
      </c>
      <c r="J43" s="393"/>
      <c r="K43" s="250">
        <v>11.8</v>
      </c>
      <c r="L43" s="250">
        <v>14.3</v>
      </c>
      <c r="M43" s="256">
        <v>18</v>
      </c>
      <c r="N43" s="403"/>
    </row>
    <row r="44" spans="1:14" s="11" customFormat="1" ht="25.5" customHeight="1">
      <c r="A44" s="401"/>
      <c r="B44" s="217" t="s">
        <v>113</v>
      </c>
      <c r="C44" s="220">
        <v>2.0118343195266273</v>
      </c>
      <c r="D44" s="261" t="s">
        <v>189</v>
      </c>
      <c r="E44" s="220">
        <v>6.9</v>
      </c>
      <c r="F44" s="394"/>
      <c r="G44" s="244"/>
      <c r="H44" s="220">
        <v>6.6</v>
      </c>
      <c r="I44" s="220">
        <v>8.8000000000000007</v>
      </c>
      <c r="J44" s="394"/>
      <c r="K44" s="220">
        <v>11.8</v>
      </c>
      <c r="L44" s="220">
        <v>14.3</v>
      </c>
      <c r="M44" s="220">
        <v>18</v>
      </c>
      <c r="N44" s="402"/>
    </row>
    <row r="45" spans="1:14" s="11" customFormat="1" ht="89.25" customHeight="1">
      <c r="A45" s="401" t="s">
        <v>78</v>
      </c>
      <c r="B45" s="255" t="s">
        <v>194</v>
      </c>
      <c r="C45" s="250">
        <v>34.799999999999997</v>
      </c>
      <c r="D45" s="251" t="s">
        <v>189</v>
      </c>
      <c r="E45" s="256">
        <v>52</v>
      </c>
      <c r="F45" s="393"/>
      <c r="G45" s="393"/>
      <c r="H45" s="256">
        <v>55.6</v>
      </c>
      <c r="I45" s="256">
        <v>56.1</v>
      </c>
      <c r="J45" s="393"/>
      <c r="K45" s="256">
        <v>57.6</v>
      </c>
      <c r="L45" s="256">
        <v>59.1</v>
      </c>
      <c r="M45" s="256">
        <v>60.6</v>
      </c>
      <c r="N45" s="403"/>
    </row>
    <row r="46" spans="1:14" s="11" customFormat="1" ht="25.5" customHeight="1">
      <c r="A46" s="401"/>
      <c r="B46" s="217" t="s">
        <v>113</v>
      </c>
      <c r="C46" s="220">
        <v>66.152491046210315</v>
      </c>
      <c r="D46" s="261" t="s">
        <v>189</v>
      </c>
      <c r="E46" s="220">
        <v>68.98</v>
      </c>
      <c r="F46" s="394"/>
      <c r="G46" s="394"/>
      <c r="H46" s="220">
        <v>66.150000000000006</v>
      </c>
      <c r="I46" s="220">
        <v>68</v>
      </c>
      <c r="J46" s="394"/>
      <c r="K46" s="220">
        <v>68</v>
      </c>
      <c r="L46" s="220">
        <v>70</v>
      </c>
      <c r="M46" s="220">
        <v>70</v>
      </c>
      <c r="N46" s="402"/>
    </row>
    <row r="47" spans="1:14" s="11" customFormat="1" ht="24" customHeight="1">
      <c r="A47" s="377"/>
      <c r="B47" s="378" t="s">
        <v>14</v>
      </c>
      <c r="C47" s="542" t="s">
        <v>15</v>
      </c>
      <c r="D47" s="542"/>
      <c r="E47" s="542"/>
      <c r="F47" s="542"/>
      <c r="G47" s="542"/>
      <c r="H47" s="542"/>
      <c r="I47" s="542"/>
      <c r="J47" s="542"/>
      <c r="K47" s="543"/>
      <c r="L47" s="543"/>
      <c r="M47" s="543"/>
      <c r="N47" s="544"/>
    </row>
    <row r="48" spans="1:14" s="14" customFormat="1" ht="24" customHeight="1">
      <c r="A48" s="571" t="s">
        <v>16</v>
      </c>
      <c r="B48" s="579" t="s">
        <v>199</v>
      </c>
      <c r="C48" s="356"/>
      <c r="D48" s="356" t="s">
        <v>17</v>
      </c>
      <c r="E48" s="39">
        <f t="shared" ref="E48:I48" si="15">SUM(E49:E51)</f>
        <v>2.02</v>
      </c>
      <c r="F48" s="39">
        <f t="shared" si="15"/>
        <v>2</v>
      </c>
      <c r="G48" s="39">
        <f t="shared" si="15"/>
        <v>2</v>
      </c>
      <c r="H48" s="39">
        <f t="shared" si="15"/>
        <v>0</v>
      </c>
      <c r="I48" s="39">
        <f t="shared" si="15"/>
        <v>0</v>
      </c>
      <c r="J48" s="699" t="s">
        <v>236</v>
      </c>
      <c r="K48" s="39">
        <f t="shared" ref="K48:M48" si="16">SUM(K49:K51)</f>
        <v>0</v>
      </c>
      <c r="L48" s="39">
        <f t="shared" si="16"/>
        <v>0</v>
      </c>
      <c r="M48" s="39">
        <f t="shared" si="16"/>
        <v>0</v>
      </c>
      <c r="N48" s="44">
        <f>E48+H48+I48+K48+L48+M48</f>
        <v>2.02</v>
      </c>
    </row>
    <row r="49" spans="1:18" s="11" customFormat="1" ht="23.25">
      <c r="A49" s="571"/>
      <c r="B49" s="579"/>
      <c r="C49" s="12"/>
      <c r="D49" s="264" t="s">
        <v>18</v>
      </c>
      <c r="E49" s="221">
        <v>0</v>
      </c>
      <c r="F49" s="221">
        <v>0</v>
      </c>
      <c r="G49" s="183"/>
      <c r="H49" s="184"/>
      <c r="I49" s="184"/>
      <c r="J49" s="700"/>
      <c r="K49" s="359"/>
      <c r="L49" s="359"/>
      <c r="M49" s="359"/>
      <c r="N49" s="202">
        <f t="shared" ref="N49:N51" si="17">E49+H49+I49+K49+L49+M49</f>
        <v>0</v>
      </c>
    </row>
    <row r="50" spans="1:18" s="11" customFormat="1" ht="23.25">
      <c r="A50" s="571"/>
      <c r="B50" s="579"/>
      <c r="C50" s="12"/>
      <c r="D50" s="264" t="s">
        <v>10</v>
      </c>
      <c r="E50" s="221">
        <v>2</v>
      </c>
      <c r="F50" s="221">
        <v>1.98</v>
      </c>
      <c r="G50" s="183">
        <v>1.98</v>
      </c>
      <c r="H50" s="184"/>
      <c r="I50" s="184"/>
      <c r="J50" s="700"/>
      <c r="K50" s="359"/>
      <c r="L50" s="359"/>
      <c r="M50" s="359"/>
      <c r="N50" s="202">
        <f t="shared" si="17"/>
        <v>2</v>
      </c>
    </row>
    <row r="51" spans="1:18" s="11" customFormat="1" ht="153" customHeight="1">
      <c r="A51" s="571"/>
      <c r="B51" s="579"/>
      <c r="C51" s="12"/>
      <c r="D51" s="361" t="s">
        <v>11</v>
      </c>
      <c r="E51" s="221">
        <v>0.02</v>
      </c>
      <c r="F51" s="221">
        <v>0.02</v>
      </c>
      <c r="G51" s="185">
        <v>0.02</v>
      </c>
      <c r="H51" s="186"/>
      <c r="I51" s="186"/>
      <c r="J51" s="700"/>
      <c r="K51" s="359"/>
      <c r="L51" s="359"/>
      <c r="M51" s="359"/>
      <c r="N51" s="44">
        <f t="shared" si="17"/>
        <v>0.02</v>
      </c>
    </row>
    <row r="52" spans="1:18" s="11" customFormat="1" ht="26.25" customHeight="1">
      <c r="A52" s="377"/>
      <c r="B52" s="378" t="s">
        <v>14</v>
      </c>
      <c r="C52" s="542" t="s">
        <v>15</v>
      </c>
      <c r="D52" s="542"/>
      <c r="E52" s="542"/>
      <c r="F52" s="542"/>
      <c r="G52" s="542"/>
      <c r="H52" s="542"/>
      <c r="I52" s="542"/>
      <c r="J52" s="542"/>
      <c r="K52" s="543"/>
      <c r="L52" s="543"/>
      <c r="M52" s="543"/>
      <c r="N52" s="544"/>
      <c r="R52" s="55"/>
    </row>
    <row r="53" spans="1:18" s="14" customFormat="1" ht="21.75" customHeight="1">
      <c r="A53" s="571" t="s">
        <v>16</v>
      </c>
      <c r="B53" s="579" t="s">
        <v>197</v>
      </c>
      <c r="C53" s="701"/>
      <c r="D53" s="186" t="s">
        <v>17</v>
      </c>
      <c r="E53" s="39">
        <f t="shared" ref="E53:I53" si="18">SUM(E54:E56)</f>
        <v>3.113</v>
      </c>
      <c r="F53" s="39">
        <f t="shared" si="18"/>
        <v>3.113</v>
      </c>
      <c r="G53" s="39">
        <v>3.11</v>
      </c>
      <c r="H53" s="39">
        <f t="shared" si="18"/>
        <v>0</v>
      </c>
      <c r="I53" s="39">
        <f t="shared" si="18"/>
        <v>0</v>
      </c>
      <c r="J53" s="699" t="s">
        <v>201</v>
      </c>
      <c r="K53" s="39">
        <f t="shared" ref="K53:M53" si="19">SUM(K54:K56)</f>
        <v>0</v>
      </c>
      <c r="L53" s="39">
        <f t="shared" si="19"/>
        <v>0</v>
      </c>
      <c r="M53" s="39">
        <f t="shared" si="19"/>
        <v>0</v>
      </c>
      <c r="N53" s="44">
        <f>E53+H53+I53+K53+L53+M53</f>
        <v>3.113</v>
      </c>
    </row>
    <row r="54" spans="1:18" s="11" customFormat="1" ht="21.75" customHeight="1">
      <c r="A54" s="571"/>
      <c r="B54" s="579"/>
      <c r="C54" s="701"/>
      <c r="D54" s="236" t="s">
        <v>18</v>
      </c>
      <c r="E54" s="221">
        <v>3.0489999999999999</v>
      </c>
      <c r="F54" s="221">
        <v>3.0489999999999999</v>
      </c>
      <c r="G54" s="183">
        <v>3.0489999999999999</v>
      </c>
      <c r="H54" s="184"/>
      <c r="I54" s="184"/>
      <c r="J54" s="699"/>
      <c r="K54" s="359"/>
      <c r="L54" s="359"/>
      <c r="M54" s="359"/>
      <c r="N54" s="202">
        <f t="shared" ref="N54:N56" si="20">E54+H54+I54+K54+L54+M54</f>
        <v>3.0489999999999999</v>
      </c>
    </row>
    <row r="55" spans="1:18" s="11" customFormat="1" ht="21.75" customHeight="1">
      <c r="A55" s="571"/>
      <c r="B55" s="579"/>
      <c r="C55" s="701"/>
      <c r="D55" s="236" t="s">
        <v>10</v>
      </c>
      <c r="E55" s="221">
        <v>6.3E-2</v>
      </c>
      <c r="F55" s="221">
        <v>6.3E-2</v>
      </c>
      <c r="G55" s="183">
        <v>6.3E-2</v>
      </c>
      <c r="H55" s="184"/>
      <c r="I55" s="184"/>
      <c r="J55" s="699"/>
      <c r="K55" s="359"/>
      <c r="L55" s="359"/>
      <c r="M55" s="359"/>
      <c r="N55" s="202">
        <f t="shared" si="20"/>
        <v>6.3E-2</v>
      </c>
    </row>
    <row r="56" spans="1:18" s="11" customFormat="1" ht="102.75" customHeight="1">
      <c r="A56" s="571"/>
      <c r="B56" s="579"/>
      <c r="C56" s="701"/>
      <c r="D56" s="238" t="s">
        <v>11</v>
      </c>
      <c r="E56" s="221">
        <v>1E-3</v>
      </c>
      <c r="F56" s="221">
        <v>1E-3</v>
      </c>
      <c r="G56" s="483">
        <v>1E-3</v>
      </c>
      <c r="H56" s="186"/>
      <c r="I56" s="186"/>
      <c r="J56" s="699"/>
      <c r="K56" s="359"/>
      <c r="L56" s="359"/>
      <c r="M56" s="359"/>
      <c r="N56" s="44">
        <f t="shared" si="20"/>
        <v>1E-3</v>
      </c>
    </row>
    <row r="57" spans="1:18" s="11" customFormat="1" ht="26.25" customHeight="1">
      <c r="A57" s="377"/>
      <c r="B57" s="378" t="s">
        <v>14</v>
      </c>
      <c r="C57" s="542" t="s">
        <v>15</v>
      </c>
      <c r="D57" s="542"/>
      <c r="E57" s="542"/>
      <c r="F57" s="542"/>
      <c r="G57" s="542"/>
      <c r="H57" s="542"/>
      <c r="I57" s="542"/>
      <c r="J57" s="542"/>
      <c r="K57" s="543"/>
      <c r="L57" s="543"/>
      <c r="M57" s="543"/>
      <c r="N57" s="544"/>
      <c r="R57" s="55"/>
    </row>
    <row r="58" spans="1:18" s="14" customFormat="1" ht="24" customHeight="1">
      <c r="A58" s="571" t="s">
        <v>29</v>
      </c>
      <c r="B58" s="579" t="s">
        <v>198</v>
      </c>
      <c r="C58" s="701"/>
      <c r="D58" s="186" t="s">
        <v>17</v>
      </c>
      <c r="E58" s="39">
        <f t="shared" ref="E58:I58" si="21">SUM(E59:E61)</f>
        <v>0</v>
      </c>
      <c r="F58" s="39">
        <f t="shared" si="21"/>
        <v>0</v>
      </c>
      <c r="G58" s="39">
        <f t="shared" si="21"/>
        <v>0</v>
      </c>
      <c r="H58" s="39">
        <f t="shared" si="21"/>
        <v>15</v>
      </c>
      <c r="I58" s="39">
        <f t="shared" si="21"/>
        <v>0</v>
      </c>
      <c r="J58" s="573"/>
      <c r="K58" s="39">
        <f t="shared" ref="K58:M58" si="22">SUM(K59:K61)</f>
        <v>0</v>
      </c>
      <c r="L58" s="39">
        <f t="shared" si="22"/>
        <v>0</v>
      </c>
      <c r="M58" s="39">
        <f t="shared" si="22"/>
        <v>0</v>
      </c>
      <c r="N58" s="44">
        <f>E58+H58+I58+K58+L58+M58</f>
        <v>15</v>
      </c>
    </row>
    <row r="59" spans="1:18" s="11" customFormat="1" ht="24" customHeight="1">
      <c r="A59" s="571"/>
      <c r="B59" s="579"/>
      <c r="C59" s="701"/>
      <c r="D59" s="236" t="s">
        <v>18</v>
      </c>
      <c r="E59" s="183"/>
      <c r="F59" s="183"/>
      <c r="G59" s="183"/>
      <c r="H59" s="184"/>
      <c r="I59" s="184"/>
      <c r="J59" s="574"/>
      <c r="K59" s="359"/>
      <c r="L59" s="359"/>
      <c r="M59" s="359"/>
      <c r="N59" s="202">
        <f t="shared" ref="N59:N61" si="23">E59+H59+I59+K59+L59+M59</f>
        <v>0</v>
      </c>
    </row>
    <row r="60" spans="1:18" s="11" customFormat="1" ht="24" customHeight="1">
      <c r="A60" s="571"/>
      <c r="B60" s="579"/>
      <c r="C60" s="701"/>
      <c r="D60" s="236" t="s">
        <v>10</v>
      </c>
      <c r="E60" s="183"/>
      <c r="F60" s="183"/>
      <c r="G60" s="183"/>
      <c r="H60" s="222">
        <v>14.85</v>
      </c>
      <c r="I60" s="184"/>
      <c r="J60" s="574"/>
      <c r="K60" s="359"/>
      <c r="L60" s="359"/>
      <c r="M60" s="359"/>
      <c r="N60" s="202">
        <f t="shared" si="23"/>
        <v>14.85</v>
      </c>
    </row>
    <row r="61" spans="1:18" s="11" customFormat="1" ht="72" customHeight="1">
      <c r="A61" s="571"/>
      <c r="B61" s="579"/>
      <c r="C61" s="701"/>
      <c r="D61" s="238" t="s">
        <v>11</v>
      </c>
      <c r="E61" s="185"/>
      <c r="F61" s="185"/>
      <c r="G61" s="185"/>
      <c r="H61" s="222">
        <v>0.15</v>
      </c>
      <c r="I61" s="186"/>
      <c r="J61" s="574"/>
      <c r="K61" s="359"/>
      <c r="L61" s="359"/>
      <c r="M61" s="359"/>
      <c r="N61" s="44">
        <f t="shared" si="23"/>
        <v>0.15</v>
      </c>
    </row>
    <row r="62" spans="1:18" s="11" customFormat="1" ht="26.25" customHeight="1">
      <c r="A62" s="377"/>
      <c r="B62" s="378" t="s">
        <v>14</v>
      </c>
      <c r="C62" s="542" t="s">
        <v>15</v>
      </c>
      <c r="D62" s="542"/>
      <c r="E62" s="542"/>
      <c r="F62" s="542"/>
      <c r="G62" s="542"/>
      <c r="H62" s="542"/>
      <c r="I62" s="542"/>
      <c r="J62" s="542"/>
      <c r="K62" s="543"/>
      <c r="L62" s="543"/>
      <c r="M62" s="543"/>
      <c r="N62" s="544"/>
      <c r="R62" s="55"/>
    </row>
    <row r="63" spans="1:18" s="14" customFormat="1" ht="24" customHeight="1">
      <c r="A63" s="571" t="s">
        <v>16</v>
      </c>
      <c r="B63" s="579" t="s">
        <v>200</v>
      </c>
      <c r="C63" s="356"/>
      <c r="D63" s="356" t="s">
        <v>17</v>
      </c>
      <c r="E63" s="39">
        <f t="shared" ref="E63:I63" si="24">SUM(E64:E66)</f>
        <v>0.17100000000000001</v>
      </c>
      <c r="F63" s="39">
        <f t="shared" si="24"/>
        <v>0.17100000000000001</v>
      </c>
      <c r="G63" s="39">
        <f t="shared" si="24"/>
        <v>0.17100000000000001</v>
      </c>
      <c r="H63" s="39">
        <f t="shared" si="24"/>
        <v>0</v>
      </c>
      <c r="I63" s="39">
        <f t="shared" si="24"/>
        <v>0</v>
      </c>
      <c r="J63" s="699" t="s">
        <v>237</v>
      </c>
      <c r="K63" s="39">
        <f t="shared" ref="K63:M63" si="25">SUM(K64:K66)</f>
        <v>0</v>
      </c>
      <c r="L63" s="39">
        <f t="shared" si="25"/>
        <v>0</v>
      </c>
      <c r="M63" s="39">
        <f t="shared" si="25"/>
        <v>0</v>
      </c>
      <c r="N63" s="44">
        <f>E63+H63+I63+K63+L63+M63</f>
        <v>0.17100000000000001</v>
      </c>
    </row>
    <row r="64" spans="1:18" s="11" customFormat="1" ht="23.25">
      <c r="A64" s="571"/>
      <c r="B64" s="579"/>
      <c r="C64" s="12"/>
      <c r="D64" s="264" t="s">
        <v>18</v>
      </c>
      <c r="E64" s="183"/>
      <c r="F64" s="183"/>
      <c r="G64" s="183"/>
      <c r="H64" s="184"/>
      <c r="I64" s="184"/>
      <c r="J64" s="700"/>
      <c r="K64" s="359"/>
      <c r="L64" s="359"/>
      <c r="M64" s="359"/>
      <c r="N64" s="202">
        <f t="shared" ref="N64:N66" si="26">E64+H64+I64+K64+L64+M64</f>
        <v>0</v>
      </c>
    </row>
    <row r="65" spans="1:14" s="11" customFormat="1" ht="23.25">
      <c r="A65" s="571"/>
      <c r="B65" s="579"/>
      <c r="C65" s="12"/>
      <c r="D65" s="264" t="s">
        <v>10</v>
      </c>
      <c r="E65" s="221">
        <v>0.16900000000000001</v>
      </c>
      <c r="F65" s="221">
        <v>0.16900000000000001</v>
      </c>
      <c r="G65" s="396">
        <v>0.16900000000000001</v>
      </c>
      <c r="H65" s="184"/>
      <c r="I65" s="184"/>
      <c r="J65" s="700"/>
      <c r="K65" s="359"/>
      <c r="L65" s="359"/>
      <c r="M65" s="359"/>
      <c r="N65" s="202">
        <f t="shared" si="26"/>
        <v>0.16900000000000001</v>
      </c>
    </row>
    <row r="66" spans="1:14" s="11" customFormat="1" ht="22.5">
      <c r="A66" s="571"/>
      <c r="B66" s="579"/>
      <c r="C66" s="12"/>
      <c r="D66" s="361" t="s">
        <v>11</v>
      </c>
      <c r="E66" s="221">
        <v>2E-3</v>
      </c>
      <c r="F66" s="221">
        <v>2E-3</v>
      </c>
      <c r="G66" s="221">
        <v>2E-3</v>
      </c>
      <c r="H66" s="186"/>
      <c r="I66" s="186"/>
      <c r="J66" s="700"/>
      <c r="K66" s="359"/>
      <c r="L66" s="359"/>
      <c r="M66" s="359"/>
      <c r="N66" s="44">
        <f t="shared" si="26"/>
        <v>2E-3</v>
      </c>
    </row>
    <row r="67" spans="1:14" s="14" customFormat="1" ht="40.5">
      <c r="A67" s="629">
        <v>1</v>
      </c>
      <c r="B67" s="485" t="s">
        <v>50</v>
      </c>
      <c r="C67" s="631"/>
      <c r="D67" s="19" t="s">
        <v>9</v>
      </c>
      <c r="E67" s="486">
        <f>E68+E69+E70</f>
        <v>5.3040000000000003</v>
      </c>
      <c r="F67" s="486">
        <f t="shared" ref="F67:N67" si="27">F68+F69+F70</f>
        <v>5.2839999999999998</v>
      </c>
      <c r="G67" s="486">
        <f t="shared" si="27"/>
        <v>5.2839999999999998</v>
      </c>
      <c r="H67" s="486">
        <f t="shared" si="27"/>
        <v>0</v>
      </c>
      <c r="I67" s="486">
        <f t="shared" si="27"/>
        <v>0</v>
      </c>
      <c r="J67" s="642"/>
      <c r="K67" s="486">
        <f t="shared" si="27"/>
        <v>0</v>
      </c>
      <c r="L67" s="486">
        <f t="shared" si="27"/>
        <v>0</v>
      </c>
      <c r="M67" s="486">
        <f t="shared" si="27"/>
        <v>0</v>
      </c>
      <c r="N67" s="487">
        <f t="shared" si="27"/>
        <v>5.3040000000000003</v>
      </c>
    </row>
    <row r="68" spans="1:14" s="266" customFormat="1">
      <c r="A68" s="629"/>
      <c r="B68" s="645" t="str">
        <f>F15</f>
        <v>ДЕМОГРАФИЯ</v>
      </c>
      <c r="C68" s="631"/>
      <c r="D68" s="488" t="s">
        <v>18</v>
      </c>
      <c r="E68" s="489">
        <f>SUM(E49+E54+E64)</f>
        <v>3.0489999999999999</v>
      </c>
      <c r="F68" s="489">
        <f>SUM(F49+F54+F64)</f>
        <v>3.0489999999999999</v>
      </c>
      <c r="G68" s="489">
        <f>SUM(G64+G59+G54)</f>
        <v>3.0489999999999999</v>
      </c>
      <c r="H68" s="489"/>
      <c r="I68" s="489"/>
      <c r="J68" s="643"/>
      <c r="K68" s="490"/>
      <c r="L68" s="490"/>
      <c r="M68" s="490"/>
      <c r="N68" s="491">
        <f t="shared" ref="N68:N70" si="28">E68+H68+I68+K68+L68+M68</f>
        <v>3.0489999999999999</v>
      </c>
    </row>
    <row r="69" spans="1:14" s="266" customFormat="1" ht="28.5" customHeight="1">
      <c r="A69" s="629"/>
      <c r="B69" s="646"/>
      <c r="C69" s="631"/>
      <c r="D69" s="488" t="s">
        <v>10</v>
      </c>
      <c r="E69" s="489">
        <f>SUM(E50+E55+E65)</f>
        <v>2.2320000000000002</v>
      </c>
      <c r="F69" s="489">
        <f>SUM(F50+F55+F60+F65)</f>
        <v>2.2120000000000002</v>
      </c>
      <c r="G69" s="489">
        <f>SUM(G50+G55+G60+G65)</f>
        <v>2.2120000000000002</v>
      </c>
      <c r="H69" s="489"/>
      <c r="I69" s="489"/>
      <c r="J69" s="643"/>
      <c r="K69" s="490"/>
      <c r="L69" s="490"/>
      <c r="M69" s="490"/>
      <c r="N69" s="491">
        <f t="shared" si="28"/>
        <v>2.2320000000000002</v>
      </c>
    </row>
    <row r="70" spans="1:14" s="14" customFormat="1" ht="21" thickBot="1">
      <c r="A70" s="630"/>
      <c r="B70" s="647"/>
      <c r="C70" s="632"/>
      <c r="D70" s="496" t="s">
        <v>11</v>
      </c>
      <c r="E70" s="497">
        <f>SUM(E51+E56+E66)</f>
        <v>2.3E-2</v>
      </c>
      <c r="F70" s="497">
        <f>SUM(F51+F56+F61+F66)</f>
        <v>2.3E-2</v>
      </c>
      <c r="G70" s="498">
        <f>SUM(G51+G56+G61+G66)</f>
        <v>2.3E-2</v>
      </c>
      <c r="H70" s="497"/>
      <c r="I70" s="497"/>
      <c r="J70" s="644"/>
      <c r="K70" s="499"/>
      <c r="L70" s="499"/>
      <c r="M70" s="499"/>
      <c r="N70" s="500">
        <f t="shared" si="28"/>
        <v>2.3E-2</v>
      </c>
    </row>
    <row r="71" spans="1:14" s="14" customFormat="1" ht="53.25" customHeight="1" thickBot="1">
      <c r="A71" s="404"/>
      <c r="B71" s="405"/>
      <c r="C71" s="405"/>
      <c r="D71" s="405"/>
      <c r="E71" s="407" t="s">
        <v>82</v>
      </c>
      <c r="F71" s="408" t="s">
        <v>52</v>
      </c>
      <c r="G71" s="409"/>
      <c r="H71" s="409"/>
      <c r="I71" s="405"/>
      <c r="J71" s="405"/>
      <c r="K71" s="405"/>
      <c r="L71" s="405"/>
      <c r="M71" s="405"/>
      <c r="N71" s="406"/>
    </row>
    <row r="72" spans="1:14" s="14" customFormat="1" ht="53.25" customHeight="1" thickBot="1">
      <c r="A72" s="525" t="s">
        <v>73</v>
      </c>
      <c r="B72" s="526"/>
      <c r="C72" s="526"/>
      <c r="D72" s="526"/>
      <c r="E72" s="526"/>
      <c r="F72" s="526"/>
      <c r="G72" s="526"/>
      <c r="H72" s="526"/>
      <c r="I72" s="526"/>
      <c r="J72" s="526"/>
      <c r="K72" s="527"/>
      <c r="L72" s="527"/>
      <c r="M72" s="527"/>
      <c r="N72" s="528"/>
    </row>
    <row r="73" spans="1:14" s="14" customFormat="1" ht="53.25" customHeight="1">
      <c r="A73" s="522" t="s">
        <v>12</v>
      </c>
      <c r="B73" s="272" t="s">
        <v>74</v>
      </c>
      <c r="C73" s="273"/>
      <c r="D73" s="156"/>
      <c r="E73" s="170">
        <v>10</v>
      </c>
      <c r="F73" s="170"/>
      <c r="G73" s="170"/>
      <c r="H73" s="170"/>
      <c r="I73" s="170"/>
      <c r="J73" s="170"/>
      <c r="K73" s="170"/>
      <c r="L73" s="170"/>
      <c r="M73" s="170"/>
      <c r="N73" s="274"/>
    </row>
    <row r="74" spans="1:14" s="14" customFormat="1" ht="53.25" customHeight="1">
      <c r="A74" s="523"/>
      <c r="B74" s="243" t="s">
        <v>95</v>
      </c>
      <c r="C74" s="275"/>
      <c r="D74" s="276"/>
      <c r="E74" s="172">
        <v>11</v>
      </c>
      <c r="F74" s="172"/>
      <c r="G74" s="172"/>
      <c r="H74" s="172"/>
      <c r="I74" s="172"/>
      <c r="J74" s="172"/>
      <c r="K74" s="172"/>
      <c r="L74" s="172"/>
      <c r="M74" s="172"/>
      <c r="N74" s="277"/>
    </row>
    <row r="75" spans="1:14" s="14" customFormat="1" ht="53.25" customHeight="1">
      <c r="A75" s="523" t="s">
        <v>13</v>
      </c>
      <c r="B75" s="278" t="s">
        <v>75</v>
      </c>
      <c r="C75" s="279"/>
      <c r="D75" s="149"/>
      <c r="E75" s="174">
        <v>1625</v>
      </c>
      <c r="F75" s="174"/>
      <c r="G75" s="174"/>
      <c r="H75" s="174"/>
      <c r="I75" s="174"/>
      <c r="J75" s="174"/>
      <c r="K75" s="174"/>
      <c r="L75" s="174"/>
      <c r="M75" s="174"/>
      <c r="N75" s="280"/>
    </row>
    <row r="76" spans="1:14" s="14" customFormat="1" ht="53.25" customHeight="1">
      <c r="A76" s="523"/>
      <c r="B76" s="243" t="s">
        <v>95</v>
      </c>
      <c r="C76" s="275"/>
      <c r="D76" s="276"/>
      <c r="E76" s="172">
        <v>1271</v>
      </c>
      <c r="F76" s="172"/>
      <c r="G76" s="172"/>
      <c r="H76" s="172"/>
      <c r="I76" s="172"/>
      <c r="J76" s="172"/>
      <c r="K76" s="172"/>
      <c r="L76" s="172"/>
      <c r="M76" s="172"/>
      <c r="N76" s="277"/>
    </row>
    <row r="77" spans="1:14" s="14" customFormat="1" ht="53.25" customHeight="1">
      <c r="A77" s="523" t="s">
        <v>76</v>
      </c>
      <c r="B77" s="278" t="s">
        <v>77</v>
      </c>
      <c r="C77" s="279"/>
      <c r="D77" s="149"/>
      <c r="E77" s="174">
        <v>1</v>
      </c>
      <c r="F77" s="174"/>
      <c r="G77" s="174"/>
      <c r="H77" s="174"/>
      <c r="I77" s="174"/>
      <c r="J77" s="174"/>
      <c r="K77" s="174"/>
      <c r="L77" s="174"/>
      <c r="M77" s="174"/>
      <c r="N77" s="280"/>
    </row>
    <row r="78" spans="1:14" s="14" customFormat="1" ht="53.25" customHeight="1">
      <c r="A78" s="523"/>
      <c r="B78" s="243" t="s">
        <v>95</v>
      </c>
      <c r="C78" s="275"/>
      <c r="D78" s="276"/>
      <c r="E78" s="172">
        <v>0</v>
      </c>
      <c r="F78" s="172"/>
      <c r="G78" s="172"/>
      <c r="H78" s="172"/>
      <c r="I78" s="172"/>
      <c r="J78" s="172"/>
      <c r="K78" s="172"/>
      <c r="L78" s="172"/>
      <c r="M78" s="172"/>
      <c r="N78" s="277"/>
    </row>
    <row r="79" spans="1:14" s="14" customFormat="1" ht="53.25" customHeight="1">
      <c r="A79" s="523" t="s">
        <v>78</v>
      </c>
      <c r="B79" s="278" t="s">
        <v>79</v>
      </c>
      <c r="C79" s="279"/>
      <c r="D79" s="149"/>
      <c r="E79" s="174">
        <v>1</v>
      </c>
      <c r="F79" s="174"/>
      <c r="G79" s="174"/>
      <c r="H79" s="174"/>
      <c r="I79" s="174"/>
      <c r="J79" s="174"/>
      <c r="K79" s="174"/>
      <c r="L79" s="174"/>
      <c r="M79" s="174"/>
      <c r="N79" s="280"/>
    </row>
    <row r="80" spans="1:14" s="14" customFormat="1" ht="53.25" customHeight="1" thickBot="1">
      <c r="A80" s="524"/>
      <c r="B80" s="243" t="s">
        <v>95</v>
      </c>
      <c r="C80" s="410"/>
      <c r="D80" s="411"/>
      <c r="E80" s="412">
        <v>0</v>
      </c>
      <c r="F80" s="412"/>
      <c r="G80" s="412"/>
      <c r="H80" s="412"/>
      <c r="I80" s="412"/>
      <c r="J80" s="412"/>
      <c r="K80" s="412"/>
      <c r="L80" s="412"/>
      <c r="M80" s="412"/>
      <c r="N80" s="413"/>
    </row>
    <row r="81" spans="1:14" s="14" customFormat="1" ht="21" thickBot="1">
      <c r="A81" s="503" t="s">
        <v>32</v>
      </c>
      <c r="B81" s="504"/>
      <c r="C81" s="504"/>
      <c r="D81" s="504"/>
      <c r="E81" s="504"/>
      <c r="F81" s="504"/>
      <c r="G81" s="504"/>
      <c r="H81" s="504"/>
      <c r="I81" s="504"/>
      <c r="J81" s="504"/>
      <c r="K81" s="504"/>
      <c r="L81" s="504"/>
      <c r="M81" s="504"/>
      <c r="N81" s="505"/>
    </row>
    <row r="82" spans="1:14" s="14" customFormat="1" ht="19.5">
      <c r="A82" s="541" t="s">
        <v>12</v>
      </c>
      <c r="B82" s="225" t="s">
        <v>24</v>
      </c>
      <c r="C82" s="226"/>
      <c r="D82" s="227"/>
      <c r="E82" s="226"/>
      <c r="F82" s="226"/>
      <c r="G82" s="226"/>
      <c r="H82" s="226"/>
      <c r="I82" s="226"/>
      <c r="J82" s="228"/>
      <c r="K82" s="281"/>
      <c r="L82" s="281"/>
      <c r="M82" s="281"/>
      <c r="N82" s="282"/>
    </row>
    <row r="83" spans="1:14" s="14" customFormat="1">
      <c r="A83" s="547"/>
      <c r="B83" s="243" t="s">
        <v>95</v>
      </c>
      <c r="C83" s="232"/>
      <c r="D83" s="283"/>
      <c r="E83" s="232"/>
      <c r="F83" s="232"/>
      <c r="G83" s="232"/>
      <c r="H83" s="232"/>
      <c r="I83" s="232"/>
      <c r="J83" s="233"/>
      <c r="K83" s="232"/>
      <c r="L83" s="232"/>
      <c r="M83" s="232"/>
      <c r="N83" s="234"/>
    </row>
    <row r="84" spans="1:14" s="14" customFormat="1" ht="19.5">
      <c r="A84" s="375"/>
      <c r="B84" s="376" t="s">
        <v>14</v>
      </c>
      <c r="C84" s="548" t="s">
        <v>15</v>
      </c>
      <c r="D84" s="549"/>
      <c r="E84" s="549"/>
      <c r="F84" s="549"/>
      <c r="G84" s="549"/>
      <c r="H84" s="549"/>
      <c r="I84" s="549"/>
      <c r="J84" s="549"/>
      <c r="K84" s="543"/>
      <c r="L84" s="543"/>
      <c r="M84" s="543"/>
      <c r="N84" s="544"/>
    </row>
    <row r="85" spans="1:14" s="14" customFormat="1" ht="22.5">
      <c r="A85" s="516" t="s">
        <v>16</v>
      </c>
      <c r="B85" s="513" t="s">
        <v>34</v>
      </c>
      <c r="C85" s="518"/>
      <c r="D85" s="210" t="s">
        <v>17</v>
      </c>
      <c r="E85" s="39">
        <f t="shared" ref="E85:I85" si="29">SUM(E86:E88)</f>
        <v>0</v>
      </c>
      <c r="F85" s="39">
        <f t="shared" si="29"/>
        <v>0</v>
      </c>
      <c r="G85" s="39">
        <f t="shared" si="29"/>
        <v>0</v>
      </c>
      <c r="H85" s="39">
        <f t="shared" si="29"/>
        <v>0</v>
      </c>
      <c r="I85" s="39">
        <f t="shared" si="29"/>
        <v>0</v>
      </c>
      <c r="J85" s="545"/>
      <c r="K85" s="39">
        <f t="shared" ref="K85:M85" si="30">SUM(K86:K88)</f>
        <v>0</v>
      </c>
      <c r="L85" s="39">
        <f t="shared" si="30"/>
        <v>0</v>
      </c>
      <c r="M85" s="39">
        <f t="shared" si="30"/>
        <v>0</v>
      </c>
      <c r="N85" s="44">
        <f>E85+H85+I85+K85+L85+M85</f>
        <v>0</v>
      </c>
    </row>
    <row r="86" spans="1:14" s="14" customFormat="1" ht="23.25">
      <c r="A86" s="517"/>
      <c r="B86" s="514"/>
      <c r="C86" s="519"/>
      <c r="D86" s="264" t="s">
        <v>18</v>
      </c>
      <c r="E86" s="183"/>
      <c r="F86" s="183"/>
      <c r="G86" s="183"/>
      <c r="H86" s="184"/>
      <c r="I86" s="184"/>
      <c r="J86" s="546"/>
      <c r="K86" s="237"/>
      <c r="L86" s="237"/>
      <c r="M86" s="237"/>
      <c r="N86" s="202">
        <f t="shared" ref="N86:N88" si="31">E86+H86+I86+K86+L86+M86</f>
        <v>0</v>
      </c>
    </row>
    <row r="87" spans="1:14" s="14" customFormat="1" ht="23.25">
      <c r="A87" s="517"/>
      <c r="B87" s="514"/>
      <c r="C87" s="519"/>
      <c r="D87" s="264" t="s">
        <v>10</v>
      </c>
      <c r="E87" s="183"/>
      <c r="F87" s="183"/>
      <c r="G87" s="183"/>
      <c r="H87" s="184"/>
      <c r="I87" s="184"/>
      <c r="J87" s="546"/>
      <c r="K87" s="237"/>
      <c r="L87" s="237"/>
      <c r="M87" s="237"/>
      <c r="N87" s="202">
        <f t="shared" si="31"/>
        <v>0</v>
      </c>
    </row>
    <row r="88" spans="1:14" s="14" customFormat="1" ht="22.5">
      <c r="A88" s="551"/>
      <c r="B88" s="515"/>
      <c r="C88" s="552"/>
      <c r="D88" s="284" t="s">
        <v>11</v>
      </c>
      <c r="E88" s="185"/>
      <c r="F88" s="185"/>
      <c r="G88" s="185"/>
      <c r="H88" s="186"/>
      <c r="I88" s="186"/>
      <c r="J88" s="550"/>
      <c r="K88" s="237"/>
      <c r="L88" s="237"/>
      <c r="M88" s="237"/>
      <c r="N88" s="44">
        <f t="shared" si="31"/>
        <v>0</v>
      </c>
    </row>
    <row r="89" spans="1:14" s="14" customFormat="1" ht="19.5">
      <c r="A89" s="506" t="s">
        <v>13</v>
      </c>
      <c r="B89" s="239" t="s">
        <v>24</v>
      </c>
      <c r="C89" s="285"/>
      <c r="D89" s="286"/>
      <c r="E89" s="240"/>
      <c r="F89" s="240"/>
      <c r="G89" s="240"/>
      <c r="H89" s="240"/>
      <c r="I89" s="240"/>
      <c r="J89" s="241"/>
      <c r="K89" s="237"/>
      <c r="L89" s="237"/>
      <c r="M89" s="237"/>
      <c r="N89" s="242"/>
    </row>
    <row r="90" spans="1:14" s="14" customFormat="1">
      <c r="A90" s="547"/>
      <c r="B90" s="243" t="s">
        <v>95</v>
      </c>
      <c r="C90" s="232"/>
      <c r="D90" s="283"/>
      <c r="E90" s="232"/>
      <c r="F90" s="232"/>
      <c r="G90" s="232"/>
      <c r="H90" s="232"/>
      <c r="I90" s="232"/>
      <c r="J90" s="233"/>
      <c r="K90" s="232"/>
      <c r="L90" s="232"/>
      <c r="M90" s="232"/>
      <c r="N90" s="234"/>
    </row>
    <row r="91" spans="1:14" s="14" customFormat="1" ht="19.5">
      <c r="A91" s="375"/>
      <c r="B91" s="376" t="s">
        <v>14</v>
      </c>
      <c r="C91" s="548" t="s">
        <v>15</v>
      </c>
      <c r="D91" s="549"/>
      <c r="E91" s="549"/>
      <c r="F91" s="549"/>
      <c r="G91" s="549"/>
      <c r="H91" s="549"/>
      <c r="I91" s="549"/>
      <c r="J91" s="549"/>
      <c r="K91" s="543"/>
      <c r="L91" s="543"/>
      <c r="M91" s="543"/>
      <c r="N91" s="544"/>
    </row>
    <row r="92" spans="1:14" s="14" customFormat="1" ht="22.5">
      <c r="A92" s="516" t="s">
        <v>29</v>
      </c>
      <c r="B92" s="513" t="s">
        <v>34</v>
      </c>
      <c r="C92" s="518"/>
      <c r="D92" s="210" t="s">
        <v>17</v>
      </c>
      <c r="E92" s="39">
        <f t="shared" ref="E92:I92" si="32">SUM(E93:E95)</f>
        <v>0</v>
      </c>
      <c r="F92" s="39">
        <f t="shared" si="32"/>
        <v>0</v>
      </c>
      <c r="G92" s="39">
        <f t="shared" si="32"/>
        <v>0</v>
      </c>
      <c r="H92" s="39">
        <f t="shared" si="32"/>
        <v>0</v>
      </c>
      <c r="I92" s="39">
        <f t="shared" si="32"/>
        <v>0</v>
      </c>
      <c r="J92" s="545"/>
      <c r="K92" s="39">
        <f t="shared" ref="K92:M92" si="33">SUM(K93:K95)</f>
        <v>0</v>
      </c>
      <c r="L92" s="39">
        <f t="shared" si="33"/>
        <v>0</v>
      </c>
      <c r="M92" s="39">
        <f t="shared" si="33"/>
        <v>0</v>
      </c>
      <c r="N92" s="44">
        <f>E92+H92+I92+K92+L92+M92</f>
        <v>0</v>
      </c>
    </row>
    <row r="93" spans="1:14" s="14" customFormat="1" ht="23.25">
      <c r="A93" s="517"/>
      <c r="B93" s="514"/>
      <c r="C93" s="519"/>
      <c r="D93" s="264" t="s">
        <v>18</v>
      </c>
      <c r="E93" s="183"/>
      <c r="F93" s="183"/>
      <c r="G93" s="183"/>
      <c r="H93" s="184"/>
      <c r="I93" s="184"/>
      <c r="J93" s="546"/>
      <c r="K93" s="237"/>
      <c r="L93" s="237"/>
      <c r="M93" s="237"/>
      <c r="N93" s="202">
        <f t="shared" ref="N93:N95" si="34">E93+H93+I93+K93+L93+M93</f>
        <v>0</v>
      </c>
    </row>
    <row r="94" spans="1:14" s="14" customFormat="1" ht="23.25">
      <c r="A94" s="517"/>
      <c r="B94" s="514"/>
      <c r="C94" s="519"/>
      <c r="D94" s="264" t="s">
        <v>10</v>
      </c>
      <c r="E94" s="183"/>
      <c r="F94" s="183"/>
      <c r="G94" s="183"/>
      <c r="H94" s="184"/>
      <c r="I94" s="184"/>
      <c r="J94" s="546"/>
      <c r="K94" s="237"/>
      <c r="L94" s="237"/>
      <c r="M94" s="237"/>
      <c r="N94" s="202">
        <f t="shared" si="34"/>
        <v>0</v>
      </c>
    </row>
    <row r="95" spans="1:14" s="14" customFormat="1" ht="22.5">
      <c r="A95" s="517"/>
      <c r="B95" s="515"/>
      <c r="C95" s="519"/>
      <c r="D95" s="265" t="s">
        <v>11</v>
      </c>
      <c r="E95" s="185"/>
      <c r="F95" s="185"/>
      <c r="G95" s="185"/>
      <c r="H95" s="186"/>
      <c r="I95" s="186"/>
      <c r="J95" s="550"/>
      <c r="K95" s="237"/>
      <c r="L95" s="237"/>
      <c r="M95" s="237"/>
      <c r="N95" s="44">
        <f t="shared" si="34"/>
        <v>0</v>
      </c>
    </row>
    <row r="96" spans="1:14" s="14" customFormat="1" ht="39.75" thickBot="1">
      <c r="A96" s="45" t="s">
        <v>28</v>
      </c>
      <c r="B96" s="46" t="s">
        <v>30</v>
      </c>
      <c r="C96" s="47"/>
      <c r="D96" s="48"/>
      <c r="E96" s="187"/>
      <c r="F96" s="187"/>
      <c r="G96" s="187"/>
      <c r="H96" s="187"/>
      <c r="I96" s="187"/>
      <c r="J96" s="188"/>
      <c r="K96" s="248"/>
      <c r="L96" s="248"/>
      <c r="M96" s="248"/>
      <c r="N96" s="249"/>
    </row>
    <row r="97" spans="1:14" s="14" customFormat="1" ht="21" thickBot="1">
      <c r="A97" s="503" t="s">
        <v>33</v>
      </c>
      <c r="B97" s="504"/>
      <c r="C97" s="504"/>
      <c r="D97" s="504"/>
      <c r="E97" s="504"/>
      <c r="F97" s="504"/>
      <c r="G97" s="504"/>
      <c r="H97" s="504"/>
      <c r="I97" s="504"/>
      <c r="J97" s="504"/>
      <c r="K97" s="504"/>
      <c r="L97" s="504"/>
      <c r="M97" s="504"/>
      <c r="N97" s="505"/>
    </row>
    <row r="98" spans="1:14" s="14" customFormat="1" ht="19.5">
      <c r="A98" s="541" t="s">
        <v>12</v>
      </c>
      <c r="B98" s="225" t="s">
        <v>24</v>
      </c>
      <c r="C98" s="287"/>
      <c r="D98" s="288"/>
      <c r="E98" s="287"/>
      <c r="F98" s="287"/>
      <c r="G98" s="287"/>
      <c r="H98" s="287"/>
      <c r="I98" s="287"/>
      <c r="J98" s="289"/>
      <c r="K98" s="290"/>
      <c r="L98" s="290"/>
      <c r="M98" s="290"/>
      <c r="N98" s="291"/>
    </row>
    <row r="99" spans="1:14" s="14" customFormat="1">
      <c r="A99" s="506"/>
      <c r="B99" s="243" t="s">
        <v>95</v>
      </c>
      <c r="C99" s="252"/>
      <c r="D99" s="292"/>
      <c r="E99" s="252"/>
      <c r="F99" s="252"/>
      <c r="G99" s="252"/>
      <c r="H99" s="252"/>
      <c r="I99" s="252"/>
      <c r="J99" s="253"/>
      <c r="K99" s="293"/>
      <c r="L99" s="293"/>
      <c r="M99" s="293"/>
      <c r="N99" s="294"/>
    </row>
    <row r="100" spans="1:14" s="14" customFormat="1" ht="19.5">
      <c r="A100" s="395"/>
      <c r="B100" s="378" t="s">
        <v>14</v>
      </c>
      <c r="C100" s="542" t="s">
        <v>15</v>
      </c>
      <c r="D100" s="542"/>
      <c r="E100" s="542"/>
      <c r="F100" s="542"/>
      <c r="G100" s="542"/>
      <c r="H100" s="542"/>
      <c r="I100" s="542"/>
      <c r="J100" s="542"/>
      <c r="K100" s="543"/>
      <c r="L100" s="543"/>
      <c r="M100" s="543"/>
      <c r="N100" s="543"/>
    </row>
    <row r="101" spans="1:14" s="14" customFormat="1" ht="22.5">
      <c r="A101" s="517" t="s">
        <v>16</v>
      </c>
      <c r="B101" s="514" t="s">
        <v>34</v>
      </c>
      <c r="C101" s="212"/>
      <c r="D101" s="211" t="s">
        <v>17</v>
      </c>
      <c r="E101" s="443">
        <f t="shared" ref="E101:I101" si="35">SUM(E102:E104)</f>
        <v>0</v>
      </c>
      <c r="F101" s="443">
        <f t="shared" si="35"/>
        <v>0</v>
      </c>
      <c r="G101" s="443">
        <f t="shared" si="35"/>
        <v>0</v>
      </c>
      <c r="H101" s="443">
        <f t="shared" si="35"/>
        <v>0</v>
      </c>
      <c r="I101" s="443">
        <f t="shared" si="35"/>
        <v>0</v>
      </c>
      <c r="J101" s="585"/>
      <c r="K101" s="443">
        <f t="shared" ref="K101:M101" si="36">SUM(K102:K104)</f>
        <v>0</v>
      </c>
      <c r="L101" s="443">
        <f t="shared" si="36"/>
        <v>0</v>
      </c>
      <c r="M101" s="443">
        <f t="shared" si="36"/>
        <v>0</v>
      </c>
      <c r="N101" s="444">
        <f>E101+H101+I101+K101+L101+M101</f>
        <v>0</v>
      </c>
    </row>
    <row r="102" spans="1:14" s="14" customFormat="1" ht="23.25">
      <c r="A102" s="517"/>
      <c r="B102" s="514"/>
      <c r="C102" s="12"/>
      <c r="D102" s="264" t="s">
        <v>18</v>
      </c>
      <c r="E102" s="183"/>
      <c r="F102" s="183"/>
      <c r="G102" s="183"/>
      <c r="H102" s="184"/>
      <c r="I102" s="184"/>
      <c r="J102" s="546"/>
      <c r="K102" s="237"/>
      <c r="L102" s="237"/>
      <c r="M102" s="237"/>
      <c r="N102" s="202">
        <f t="shared" ref="N102:N104" si="37">E102+H102+I102+K102+L102+M102</f>
        <v>0</v>
      </c>
    </row>
    <row r="103" spans="1:14" s="14" customFormat="1" ht="23.25">
      <c r="A103" s="517"/>
      <c r="B103" s="514"/>
      <c r="C103" s="12"/>
      <c r="D103" s="264" t="s">
        <v>10</v>
      </c>
      <c r="E103" s="183"/>
      <c r="F103" s="183"/>
      <c r="G103" s="183"/>
      <c r="H103" s="184"/>
      <c r="I103" s="184"/>
      <c r="J103" s="546"/>
      <c r="K103" s="237"/>
      <c r="L103" s="237"/>
      <c r="M103" s="237"/>
      <c r="N103" s="202">
        <f t="shared" si="37"/>
        <v>0</v>
      </c>
    </row>
    <row r="104" spans="1:14" s="14" customFormat="1" ht="22.5">
      <c r="A104" s="517"/>
      <c r="B104" s="514"/>
      <c r="C104" s="209"/>
      <c r="D104" s="265" t="s">
        <v>11</v>
      </c>
      <c r="E104" s="185"/>
      <c r="F104" s="185"/>
      <c r="G104" s="185"/>
      <c r="H104" s="186"/>
      <c r="I104" s="186"/>
      <c r="J104" s="550"/>
      <c r="K104" s="237"/>
      <c r="L104" s="237"/>
      <c r="M104" s="237"/>
      <c r="N104" s="44">
        <f t="shared" si="37"/>
        <v>0</v>
      </c>
    </row>
    <row r="105" spans="1:14" s="14" customFormat="1" ht="40.5">
      <c r="A105" s="530">
        <v>1</v>
      </c>
      <c r="B105" s="38" t="s">
        <v>50</v>
      </c>
      <c r="C105" s="533"/>
      <c r="D105" s="19" t="s">
        <v>9</v>
      </c>
      <c r="E105" s="486">
        <f>E106+E107+E108</f>
        <v>0</v>
      </c>
      <c r="F105" s="486">
        <f t="shared" ref="F105:I105" si="38">F106+F107+F108</f>
        <v>0</v>
      </c>
      <c r="G105" s="486">
        <f t="shared" si="38"/>
        <v>0</v>
      </c>
      <c r="H105" s="486">
        <f t="shared" si="38"/>
        <v>0</v>
      </c>
      <c r="I105" s="486">
        <f t="shared" si="38"/>
        <v>0</v>
      </c>
      <c r="J105" s="553"/>
      <c r="K105" s="486">
        <f t="shared" ref="K105:N105" si="39">K106+K107+K108</f>
        <v>0</v>
      </c>
      <c r="L105" s="486">
        <f t="shared" si="39"/>
        <v>0</v>
      </c>
      <c r="M105" s="486">
        <f t="shared" si="39"/>
        <v>0</v>
      </c>
      <c r="N105" s="487">
        <f t="shared" si="39"/>
        <v>0</v>
      </c>
    </row>
    <row r="106" spans="1:14" s="14" customFormat="1">
      <c r="A106" s="530"/>
      <c r="B106" s="538" t="str">
        <f>F71</f>
        <v>ЗДРАВООХРАНЕНИЕ</v>
      </c>
      <c r="C106" s="533"/>
      <c r="D106" s="488" t="s">
        <v>18</v>
      </c>
      <c r="E106" s="489"/>
      <c r="F106" s="489"/>
      <c r="G106" s="489"/>
      <c r="H106" s="489"/>
      <c r="I106" s="489"/>
      <c r="J106" s="536"/>
      <c r="K106" s="490"/>
      <c r="L106" s="490"/>
      <c r="M106" s="490"/>
      <c r="N106" s="491">
        <f t="shared" ref="N106:N108" si="40">E106+H106+I106+K106+L106+M106</f>
        <v>0</v>
      </c>
    </row>
    <row r="107" spans="1:14" s="14" customFormat="1">
      <c r="A107" s="530"/>
      <c r="B107" s="539"/>
      <c r="C107" s="533"/>
      <c r="D107" s="488" t="s">
        <v>10</v>
      </c>
      <c r="E107" s="489"/>
      <c r="F107" s="489"/>
      <c r="G107" s="489"/>
      <c r="H107" s="489"/>
      <c r="I107" s="489"/>
      <c r="J107" s="536"/>
      <c r="K107" s="490"/>
      <c r="L107" s="490"/>
      <c r="M107" s="490"/>
      <c r="N107" s="491">
        <f t="shared" si="40"/>
        <v>0</v>
      </c>
    </row>
    <row r="108" spans="1:14" s="14" customFormat="1" ht="21" thickBot="1">
      <c r="A108" s="531"/>
      <c r="B108" s="540"/>
      <c r="C108" s="534"/>
      <c r="D108" s="492" t="s">
        <v>11</v>
      </c>
      <c r="E108" s="493"/>
      <c r="F108" s="493"/>
      <c r="G108" s="493"/>
      <c r="H108" s="493"/>
      <c r="I108" s="493"/>
      <c r="J108" s="537"/>
      <c r="K108" s="494"/>
      <c r="L108" s="494"/>
      <c r="M108" s="494"/>
      <c r="N108" s="495">
        <f t="shared" si="40"/>
        <v>0</v>
      </c>
    </row>
    <row r="109" spans="1:14" s="14" customFormat="1" ht="39.75" customHeight="1" thickBot="1">
      <c r="A109" s="404"/>
      <c r="B109" s="405"/>
      <c r="C109" s="405"/>
      <c r="D109" s="405"/>
      <c r="E109" s="407" t="s">
        <v>83</v>
      </c>
      <c r="F109" s="408" t="s">
        <v>53</v>
      </c>
      <c r="G109" s="409"/>
      <c r="H109" s="405"/>
      <c r="I109" s="405"/>
      <c r="J109" s="405"/>
      <c r="K109" s="405"/>
      <c r="L109" s="405"/>
      <c r="M109" s="405"/>
      <c r="N109" s="406"/>
    </row>
    <row r="110" spans="1:14" s="14" customFormat="1" ht="21" customHeight="1" thickBot="1">
      <c r="A110" s="603" t="s">
        <v>149</v>
      </c>
      <c r="B110" s="604"/>
      <c r="C110" s="604"/>
      <c r="D110" s="604"/>
      <c r="E110" s="604"/>
      <c r="F110" s="604"/>
      <c r="G110" s="604"/>
      <c r="H110" s="604"/>
      <c r="I110" s="604"/>
      <c r="J110" s="604"/>
      <c r="K110" s="604"/>
      <c r="L110" s="604"/>
      <c r="M110" s="604"/>
      <c r="N110" s="605"/>
    </row>
    <row r="111" spans="1:14" s="14" customFormat="1" ht="78">
      <c r="A111" s="541" t="s">
        <v>12</v>
      </c>
      <c r="B111" s="225" t="s">
        <v>144</v>
      </c>
      <c r="C111" s="257">
        <v>0</v>
      </c>
      <c r="D111" s="227" t="s">
        <v>145</v>
      </c>
      <c r="E111" s="257">
        <v>0</v>
      </c>
      <c r="F111" s="257"/>
      <c r="G111" s="257"/>
      <c r="H111" s="257">
        <v>0</v>
      </c>
      <c r="I111" s="257">
        <v>0</v>
      </c>
      <c r="J111" s="257"/>
      <c r="K111" s="257">
        <v>0</v>
      </c>
      <c r="L111" s="257">
        <v>0</v>
      </c>
      <c r="M111" s="257">
        <v>1.1765000000000001</v>
      </c>
      <c r="N111" s="219"/>
    </row>
    <row r="112" spans="1:14" s="14" customFormat="1" ht="21" thickBot="1">
      <c r="A112" s="547"/>
      <c r="B112" s="217" t="s">
        <v>113</v>
      </c>
      <c r="C112" s="415">
        <v>0</v>
      </c>
      <c r="D112" s="416">
        <v>43252</v>
      </c>
      <c r="E112" s="394">
        <v>0</v>
      </c>
      <c r="F112" s="394"/>
      <c r="G112" s="394"/>
      <c r="H112" s="415">
        <v>0</v>
      </c>
      <c r="I112" s="394">
        <v>0</v>
      </c>
      <c r="J112" s="394"/>
      <c r="K112" s="394">
        <v>0</v>
      </c>
      <c r="L112" s="415">
        <v>0</v>
      </c>
      <c r="M112" s="394">
        <v>0</v>
      </c>
      <c r="N112" s="402"/>
    </row>
    <row r="113" spans="1:14" s="14" customFormat="1" ht="97.5" customHeight="1">
      <c r="A113" s="541" t="s">
        <v>13</v>
      </c>
      <c r="B113" s="239" t="s">
        <v>146</v>
      </c>
      <c r="C113" s="393">
        <v>0</v>
      </c>
      <c r="D113" s="414" t="s">
        <v>104</v>
      </c>
      <c r="E113" s="393">
        <v>0</v>
      </c>
      <c r="F113" s="393"/>
      <c r="G113" s="393"/>
      <c r="H113" s="393">
        <v>0.22</v>
      </c>
      <c r="I113" s="393">
        <v>0.22</v>
      </c>
      <c r="J113" s="393"/>
      <c r="K113" s="393">
        <v>0.47</v>
      </c>
      <c r="L113" s="393">
        <v>0.47</v>
      </c>
      <c r="M113" s="393">
        <v>0.47</v>
      </c>
      <c r="N113" s="403"/>
    </row>
    <row r="114" spans="1:14" s="14" customFormat="1" ht="21" thickBot="1">
      <c r="A114" s="547"/>
      <c r="B114" s="217" t="s">
        <v>113</v>
      </c>
      <c r="C114" s="415">
        <v>0</v>
      </c>
      <c r="D114" s="417"/>
      <c r="E114" s="394">
        <v>0</v>
      </c>
      <c r="F114" s="394"/>
      <c r="G114" s="394"/>
      <c r="H114" s="415"/>
      <c r="I114" s="394"/>
      <c r="J114" s="394"/>
      <c r="K114" s="394">
        <v>0</v>
      </c>
      <c r="L114" s="415"/>
      <c r="M114" s="394">
        <v>0</v>
      </c>
      <c r="N114" s="402"/>
    </row>
    <row r="115" spans="1:14" s="14" customFormat="1" ht="156">
      <c r="A115" s="541" t="s">
        <v>76</v>
      </c>
      <c r="B115" s="225" t="s">
        <v>147</v>
      </c>
      <c r="C115" s="393">
        <v>0</v>
      </c>
      <c r="D115" s="414">
        <v>43344</v>
      </c>
      <c r="E115" s="418">
        <v>0.01</v>
      </c>
      <c r="F115" s="393"/>
      <c r="G115" s="393"/>
      <c r="H115" s="393">
        <v>0.01</v>
      </c>
      <c r="I115" s="393">
        <v>0.01</v>
      </c>
      <c r="J115" s="393"/>
      <c r="K115" s="393">
        <v>0.01</v>
      </c>
      <c r="L115" s="393">
        <v>0.01</v>
      </c>
      <c r="M115" s="393">
        <v>0.01</v>
      </c>
      <c r="N115" s="403"/>
    </row>
    <row r="116" spans="1:14" s="14" customFormat="1" ht="21" thickBot="1">
      <c r="A116" s="547"/>
      <c r="B116" s="301" t="s">
        <v>113</v>
      </c>
      <c r="C116" s="419">
        <v>0</v>
      </c>
      <c r="D116" s="419"/>
      <c r="E116" s="427">
        <v>2E-3</v>
      </c>
      <c r="F116" s="420"/>
      <c r="G116" s="420"/>
      <c r="H116" s="419">
        <v>0</v>
      </c>
      <c r="I116" s="419">
        <v>0</v>
      </c>
      <c r="J116" s="420"/>
      <c r="K116" s="419">
        <v>0</v>
      </c>
      <c r="L116" s="419">
        <v>0</v>
      </c>
      <c r="M116" s="419">
        <v>0</v>
      </c>
      <c r="N116" s="422"/>
    </row>
    <row r="117" spans="1:14" s="14" customFormat="1" ht="117">
      <c r="A117" s="541" t="s">
        <v>78</v>
      </c>
      <c r="B117" s="225" t="s">
        <v>148</v>
      </c>
      <c r="C117" s="393">
        <v>0</v>
      </c>
      <c r="D117" s="414">
        <v>43344</v>
      </c>
      <c r="E117" s="421">
        <v>42</v>
      </c>
      <c r="F117" s="421"/>
      <c r="G117" s="421"/>
      <c r="H117" s="421">
        <v>64</v>
      </c>
      <c r="I117" s="421">
        <v>86</v>
      </c>
      <c r="J117" s="421"/>
      <c r="K117" s="421">
        <v>119</v>
      </c>
      <c r="L117" s="421">
        <v>141</v>
      </c>
      <c r="M117" s="421">
        <v>165</v>
      </c>
      <c r="N117" s="403"/>
    </row>
    <row r="118" spans="1:14" s="14" customFormat="1" ht="21" thickBot="1">
      <c r="A118" s="686"/>
      <c r="B118" s="383" t="s">
        <v>113</v>
      </c>
      <c r="C118" s="303">
        <v>0</v>
      </c>
      <c r="D118" s="296">
        <v>43344</v>
      </c>
      <c r="E118" s="304">
        <v>0</v>
      </c>
      <c r="F118" s="305"/>
      <c r="G118" s="305"/>
      <c r="H118" s="306">
        <v>0</v>
      </c>
      <c r="I118" s="305">
        <v>0</v>
      </c>
      <c r="J118" s="305"/>
      <c r="K118" s="305">
        <v>0</v>
      </c>
      <c r="L118" s="306">
        <v>0</v>
      </c>
      <c r="M118" s="305">
        <v>0</v>
      </c>
      <c r="N118" s="298"/>
    </row>
    <row r="119" spans="1:14" s="14" customFormat="1" ht="21" customHeight="1" thickBot="1">
      <c r="A119" s="603" t="s">
        <v>159</v>
      </c>
      <c r="B119" s="604"/>
      <c r="C119" s="604"/>
      <c r="D119" s="604"/>
      <c r="E119" s="604"/>
      <c r="F119" s="604"/>
      <c r="G119" s="604"/>
      <c r="H119" s="604"/>
      <c r="I119" s="604"/>
      <c r="J119" s="604"/>
      <c r="K119" s="604"/>
      <c r="L119" s="604"/>
      <c r="M119" s="604"/>
      <c r="N119" s="605"/>
    </row>
    <row r="120" spans="1:14" s="14" customFormat="1" ht="78">
      <c r="A120" s="541" t="s">
        <v>12</v>
      </c>
      <c r="B120" s="225" t="s">
        <v>150</v>
      </c>
      <c r="C120" s="257">
        <v>72</v>
      </c>
      <c r="D120" s="227" t="s">
        <v>151</v>
      </c>
      <c r="E120" s="257">
        <v>76</v>
      </c>
      <c r="F120" s="257"/>
      <c r="G120" s="257"/>
      <c r="H120" s="257">
        <v>77</v>
      </c>
      <c r="I120" s="257">
        <v>78</v>
      </c>
      <c r="J120" s="257"/>
      <c r="K120" s="257">
        <v>78.5</v>
      </c>
      <c r="L120" s="257">
        <v>79</v>
      </c>
      <c r="M120" s="257">
        <v>80</v>
      </c>
      <c r="N120" s="219"/>
    </row>
    <row r="121" spans="1:14" s="14" customFormat="1">
      <c r="A121" s="506"/>
      <c r="B121" s="320" t="s">
        <v>113</v>
      </c>
      <c r="C121" s="299">
        <v>72</v>
      </c>
      <c r="D121" s="307">
        <v>43101</v>
      </c>
      <c r="E121" s="259">
        <v>84</v>
      </c>
      <c r="F121" s="259"/>
      <c r="G121" s="259"/>
      <c r="H121" s="299">
        <v>0</v>
      </c>
      <c r="I121" s="259">
        <v>0</v>
      </c>
      <c r="J121" s="259"/>
      <c r="K121" s="259">
        <v>0</v>
      </c>
      <c r="L121" s="299">
        <v>0</v>
      </c>
      <c r="M121" s="259">
        <v>0</v>
      </c>
      <c r="N121" s="308"/>
    </row>
    <row r="122" spans="1:14" s="14" customFormat="1" ht="195">
      <c r="A122" s="570" t="s">
        <v>12</v>
      </c>
      <c r="B122" s="423" t="s">
        <v>152</v>
      </c>
      <c r="C122" s="421">
        <v>0</v>
      </c>
      <c r="D122" s="414">
        <v>43101</v>
      </c>
      <c r="E122" s="393">
        <v>0</v>
      </c>
      <c r="F122" s="393"/>
      <c r="G122" s="393"/>
      <c r="H122" s="393">
        <v>2400</v>
      </c>
      <c r="I122" s="393">
        <v>4000</v>
      </c>
      <c r="J122" s="393"/>
      <c r="K122" s="393">
        <v>4800</v>
      </c>
      <c r="L122" s="393">
        <v>6200</v>
      </c>
      <c r="M122" s="393">
        <v>8000</v>
      </c>
      <c r="N122" s="403"/>
    </row>
    <row r="123" spans="1:14" s="14" customFormat="1">
      <c r="A123" s="570"/>
      <c r="B123" s="217" t="s">
        <v>113</v>
      </c>
      <c r="C123" s="424">
        <v>0</v>
      </c>
      <c r="D123" s="416">
        <v>43101</v>
      </c>
      <c r="E123" s="394">
        <v>0</v>
      </c>
      <c r="F123" s="394"/>
      <c r="G123" s="394"/>
      <c r="H123" s="415">
        <v>0</v>
      </c>
      <c r="I123" s="232">
        <v>0</v>
      </c>
      <c r="J123" s="232"/>
      <c r="K123" s="232">
        <v>0</v>
      </c>
      <c r="L123" s="424">
        <v>0</v>
      </c>
      <c r="M123" s="232">
        <v>0</v>
      </c>
      <c r="N123" s="429"/>
    </row>
    <row r="124" spans="1:14" s="14" customFormat="1" ht="117">
      <c r="A124" s="570" t="s">
        <v>12</v>
      </c>
      <c r="B124" s="423" t="s">
        <v>153</v>
      </c>
      <c r="C124" s="393">
        <v>0</v>
      </c>
      <c r="D124" s="414">
        <v>43101</v>
      </c>
      <c r="E124" s="425">
        <v>8.0000000000000002E-3</v>
      </c>
      <c r="F124" s="393"/>
      <c r="G124" s="393"/>
      <c r="H124" s="426">
        <v>0.16500000000000001</v>
      </c>
      <c r="I124" s="426">
        <v>2.5000000000000001E-2</v>
      </c>
      <c r="J124" s="426"/>
      <c r="K124" s="426">
        <v>3.3000000000000002E-2</v>
      </c>
      <c r="L124" s="426">
        <v>4.1000000000000002E-2</v>
      </c>
      <c r="M124" s="426">
        <v>0.05</v>
      </c>
      <c r="N124" s="430"/>
    </row>
    <row r="125" spans="1:14" s="14" customFormat="1">
      <c r="A125" s="570"/>
      <c r="B125" s="301" t="s">
        <v>113</v>
      </c>
      <c r="C125" s="419">
        <v>0</v>
      </c>
      <c r="D125" s="416">
        <v>43101</v>
      </c>
      <c r="E125" s="427">
        <v>0.08</v>
      </c>
      <c r="F125" s="427"/>
      <c r="G125" s="427"/>
      <c r="H125" s="428">
        <v>0</v>
      </c>
      <c r="I125" s="427">
        <v>0</v>
      </c>
      <c r="J125" s="427"/>
      <c r="K125" s="427">
        <v>0</v>
      </c>
      <c r="L125" s="428">
        <v>0</v>
      </c>
      <c r="M125" s="427">
        <v>0</v>
      </c>
      <c r="N125" s="431"/>
    </row>
    <row r="126" spans="1:14" s="14" customFormat="1" ht="136.5">
      <c r="A126" s="570" t="s">
        <v>12</v>
      </c>
      <c r="B126" s="423" t="s">
        <v>154</v>
      </c>
      <c r="C126" s="393">
        <v>0</v>
      </c>
      <c r="D126" s="414">
        <v>43101</v>
      </c>
      <c r="E126" s="393">
        <v>8</v>
      </c>
      <c r="F126" s="393"/>
      <c r="G126" s="393"/>
      <c r="H126" s="393">
        <v>11</v>
      </c>
      <c r="I126" s="393">
        <v>14</v>
      </c>
      <c r="J126" s="393"/>
      <c r="K126" s="393">
        <v>17</v>
      </c>
      <c r="L126" s="393">
        <v>19</v>
      </c>
      <c r="M126" s="393">
        <v>22</v>
      </c>
      <c r="N126" s="403"/>
    </row>
    <row r="127" spans="1:14" s="14" customFormat="1">
      <c r="A127" s="606"/>
      <c r="B127" s="320" t="s">
        <v>113</v>
      </c>
      <c r="C127" s="299">
        <v>0</v>
      </c>
      <c r="D127" s="307">
        <v>43101</v>
      </c>
      <c r="E127" s="259">
        <v>8</v>
      </c>
      <c r="F127" s="259"/>
      <c r="G127" s="259"/>
      <c r="H127" s="299">
        <v>0</v>
      </c>
      <c r="I127" s="259">
        <v>0</v>
      </c>
      <c r="J127" s="259"/>
      <c r="K127" s="259">
        <v>0</v>
      </c>
      <c r="L127" s="299">
        <v>0</v>
      </c>
      <c r="M127" s="259">
        <v>0</v>
      </c>
      <c r="N127" s="308"/>
    </row>
    <row r="128" spans="1:14" s="14" customFormat="1" ht="19.5">
      <c r="A128" s="395"/>
      <c r="B128" s="378" t="s">
        <v>14</v>
      </c>
      <c r="C128" s="548" t="s">
        <v>15</v>
      </c>
      <c r="D128" s="549"/>
      <c r="E128" s="549"/>
      <c r="F128" s="549"/>
      <c r="G128" s="549"/>
      <c r="H128" s="549"/>
      <c r="I128" s="549"/>
      <c r="J128" s="549"/>
      <c r="K128" s="543"/>
      <c r="L128" s="543"/>
      <c r="M128" s="543"/>
      <c r="N128" s="543"/>
    </row>
    <row r="129" spans="1:14" s="14" customFormat="1" ht="22.5">
      <c r="A129" s="517" t="s">
        <v>16</v>
      </c>
      <c r="B129" s="514" t="s">
        <v>34</v>
      </c>
      <c r="C129" s="519"/>
      <c r="D129" s="353" t="s">
        <v>17</v>
      </c>
      <c r="E129" s="443">
        <f t="shared" ref="E129:I129" si="41">SUM(E130:E132)</f>
        <v>0</v>
      </c>
      <c r="F129" s="443">
        <f t="shared" si="41"/>
        <v>0</v>
      </c>
      <c r="G129" s="443">
        <f t="shared" si="41"/>
        <v>0</v>
      </c>
      <c r="H129" s="443">
        <f t="shared" si="41"/>
        <v>0</v>
      </c>
      <c r="I129" s="443">
        <f t="shared" si="41"/>
        <v>0</v>
      </c>
      <c r="J129" s="585"/>
      <c r="K129" s="443">
        <f t="shared" ref="K129:M129" si="42">SUM(K130:K132)</f>
        <v>0</v>
      </c>
      <c r="L129" s="443">
        <f t="shared" si="42"/>
        <v>0</v>
      </c>
      <c r="M129" s="443">
        <f t="shared" si="42"/>
        <v>0</v>
      </c>
      <c r="N129" s="444">
        <f>E129+H129+I129+K129+L129+M129</f>
        <v>0</v>
      </c>
    </row>
    <row r="130" spans="1:14" s="14" customFormat="1" ht="23.25">
      <c r="A130" s="517"/>
      <c r="B130" s="514"/>
      <c r="C130" s="519"/>
      <c r="D130" s="264" t="s">
        <v>18</v>
      </c>
      <c r="E130" s="183"/>
      <c r="F130" s="183"/>
      <c r="G130" s="183"/>
      <c r="H130" s="184"/>
      <c r="I130" s="184"/>
      <c r="J130" s="546"/>
      <c r="K130" s="237"/>
      <c r="L130" s="237"/>
      <c r="M130" s="237"/>
      <c r="N130" s="202">
        <f t="shared" ref="N130:N132" si="43">E130+H130+I130+K130+L130+M130</f>
        <v>0</v>
      </c>
    </row>
    <row r="131" spans="1:14" s="14" customFormat="1" ht="23.25">
      <c r="A131" s="517"/>
      <c r="B131" s="514"/>
      <c r="C131" s="519"/>
      <c r="D131" s="264" t="s">
        <v>10</v>
      </c>
      <c r="E131" s="183"/>
      <c r="F131" s="183"/>
      <c r="G131" s="183"/>
      <c r="H131" s="184"/>
      <c r="I131" s="184"/>
      <c r="J131" s="546"/>
      <c r="K131" s="237"/>
      <c r="L131" s="237"/>
      <c r="M131" s="237"/>
      <c r="N131" s="202">
        <f t="shared" si="43"/>
        <v>0</v>
      </c>
    </row>
    <row r="132" spans="1:14" s="14" customFormat="1" ht="22.5">
      <c r="A132" s="551"/>
      <c r="B132" s="515"/>
      <c r="C132" s="552"/>
      <c r="D132" s="284" t="s">
        <v>11</v>
      </c>
      <c r="E132" s="185"/>
      <c r="F132" s="185"/>
      <c r="G132" s="185"/>
      <c r="H132" s="186"/>
      <c r="I132" s="186"/>
      <c r="J132" s="550"/>
      <c r="K132" s="237"/>
      <c r="L132" s="237"/>
      <c r="M132" s="237"/>
      <c r="N132" s="44">
        <f t="shared" si="43"/>
        <v>0</v>
      </c>
    </row>
    <row r="133" spans="1:14" s="14" customFormat="1" ht="19.5">
      <c r="A133" s="506" t="s">
        <v>13</v>
      </c>
      <c r="B133" s="239" t="s">
        <v>24</v>
      </c>
      <c r="C133" s="285"/>
      <c r="D133" s="286"/>
      <c r="E133" s="240"/>
      <c r="F133" s="240"/>
      <c r="G133" s="240"/>
      <c r="H133" s="240"/>
      <c r="I133" s="240"/>
      <c r="J133" s="241"/>
      <c r="K133" s="237"/>
      <c r="L133" s="237"/>
      <c r="M133" s="237"/>
      <c r="N133" s="242"/>
    </row>
    <row r="134" spans="1:14" s="14" customFormat="1">
      <c r="A134" s="506"/>
      <c r="B134" s="243" t="s">
        <v>95</v>
      </c>
      <c r="C134" s="293"/>
      <c r="D134" s="292"/>
      <c r="E134" s="293"/>
      <c r="F134" s="293"/>
      <c r="G134" s="293"/>
      <c r="H134" s="293"/>
      <c r="I134" s="293"/>
      <c r="J134" s="445"/>
      <c r="K134" s="293"/>
      <c r="L134" s="293"/>
      <c r="M134" s="293"/>
      <c r="N134" s="294"/>
    </row>
    <row r="135" spans="1:14" s="14" customFormat="1" ht="19.5">
      <c r="A135" s="395"/>
      <c r="B135" s="378" t="s">
        <v>14</v>
      </c>
      <c r="C135" s="548" t="s">
        <v>15</v>
      </c>
      <c r="D135" s="549"/>
      <c r="E135" s="549"/>
      <c r="F135" s="549"/>
      <c r="G135" s="549"/>
      <c r="H135" s="549"/>
      <c r="I135" s="549"/>
      <c r="J135" s="549"/>
      <c r="K135" s="543"/>
      <c r="L135" s="543"/>
      <c r="M135" s="543"/>
      <c r="N135" s="543"/>
    </row>
    <row r="136" spans="1:14" s="14" customFormat="1" ht="22.5">
      <c r="A136" s="517" t="s">
        <v>29</v>
      </c>
      <c r="B136" s="514" t="s">
        <v>34</v>
      </c>
      <c r="C136" s="519"/>
      <c r="D136" s="353" t="s">
        <v>17</v>
      </c>
      <c r="E136" s="443">
        <f t="shared" ref="E136:I136" si="44">SUM(E137:E139)</f>
        <v>0</v>
      </c>
      <c r="F136" s="443">
        <f t="shared" si="44"/>
        <v>0</v>
      </c>
      <c r="G136" s="443">
        <f t="shared" si="44"/>
        <v>0</v>
      </c>
      <c r="H136" s="443">
        <f t="shared" si="44"/>
        <v>0</v>
      </c>
      <c r="I136" s="443">
        <f t="shared" si="44"/>
        <v>0</v>
      </c>
      <c r="J136" s="585"/>
      <c r="K136" s="443">
        <f t="shared" ref="K136:M136" si="45">SUM(K137:K139)</f>
        <v>0</v>
      </c>
      <c r="L136" s="443">
        <f t="shared" si="45"/>
        <v>0</v>
      </c>
      <c r="M136" s="443">
        <f t="shared" si="45"/>
        <v>0</v>
      </c>
      <c r="N136" s="444">
        <f>E136+H136+I136+K136+L136+M136</f>
        <v>0</v>
      </c>
    </row>
    <row r="137" spans="1:14" s="14" customFormat="1" ht="23.25">
      <c r="A137" s="517"/>
      <c r="B137" s="514"/>
      <c r="C137" s="519"/>
      <c r="D137" s="264" t="s">
        <v>18</v>
      </c>
      <c r="E137" s="183"/>
      <c r="F137" s="183"/>
      <c r="G137" s="183"/>
      <c r="H137" s="184"/>
      <c r="I137" s="184"/>
      <c r="J137" s="546"/>
      <c r="K137" s="237"/>
      <c r="L137" s="237"/>
      <c r="M137" s="237"/>
      <c r="N137" s="202">
        <f t="shared" ref="N137:N139" si="46">E137+H137+I137+K137+L137+M137</f>
        <v>0</v>
      </c>
    </row>
    <row r="138" spans="1:14" s="14" customFormat="1" ht="23.25">
      <c r="A138" s="517"/>
      <c r="B138" s="514"/>
      <c r="C138" s="519"/>
      <c r="D138" s="264" t="s">
        <v>10</v>
      </c>
      <c r="E138" s="183"/>
      <c r="F138" s="183"/>
      <c r="G138" s="183"/>
      <c r="H138" s="184"/>
      <c r="I138" s="184"/>
      <c r="J138" s="546"/>
      <c r="K138" s="237"/>
      <c r="L138" s="237"/>
      <c r="M138" s="237"/>
      <c r="N138" s="202">
        <f t="shared" si="46"/>
        <v>0</v>
      </c>
    </row>
    <row r="139" spans="1:14" s="14" customFormat="1" ht="22.5">
      <c r="A139" s="517"/>
      <c r="B139" s="515"/>
      <c r="C139" s="519"/>
      <c r="D139" s="265" t="s">
        <v>11</v>
      </c>
      <c r="E139" s="185"/>
      <c r="F139" s="185"/>
      <c r="G139" s="185"/>
      <c r="H139" s="186"/>
      <c r="I139" s="186"/>
      <c r="J139" s="550"/>
      <c r="K139" s="237"/>
      <c r="L139" s="237"/>
      <c r="M139" s="237"/>
      <c r="N139" s="44">
        <f t="shared" si="46"/>
        <v>0</v>
      </c>
    </row>
    <row r="140" spans="1:14" s="14" customFormat="1" ht="39.75" thickBot="1">
      <c r="A140" s="45" t="s">
        <v>28</v>
      </c>
      <c r="B140" s="46" t="s">
        <v>30</v>
      </c>
      <c r="C140" s="47"/>
      <c r="D140" s="48"/>
      <c r="E140" s="187"/>
      <c r="F140" s="187"/>
      <c r="G140" s="187"/>
      <c r="H140" s="187"/>
      <c r="I140" s="187"/>
      <c r="J140" s="188"/>
      <c r="K140" s="248"/>
      <c r="L140" s="248"/>
      <c r="M140" s="248"/>
      <c r="N140" s="249"/>
    </row>
    <row r="141" spans="1:14" s="14" customFormat="1" ht="21" customHeight="1" thickBot="1">
      <c r="A141" s="603" t="s">
        <v>157</v>
      </c>
      <c r="B141" s="604"/>
      <c r="C141" s="604"/>
      <c r="D141" s="604"/>
      <c r="E141" s="604"/>
      <c r="F141" s="604"/>
      <c r="G141" s="604"/>
      <c r="H141" s="604"/>
      <c r="I141" s="604"/>
      <c r="J141" s="604"/>
      <c r="K141" s="604"/>
      <c r="L141" s="604"/>
      <c r="M141" s="604"/>
      <c r="N141" s="605"/>
    </row>
    <row r="142" spans="1:14" s="14" customFormat="1" ht="180.75" customHeight="1">
      <c r="A142" s="541" t="s">
        <v>12</v>
      </c>
      <c r="B142" s="225" t="s">
        <v>158</v>
      </c>
      <c r="C142" s="257">
        <v>0</v>
      </c>
      <c r="D142" s="227">
        <v>43435</v>
      </c>
      <c r="E142" s="257">
        <v>0</v>
      </c>
      <c r="F142" s="257"/>
      <c r="G142" s="257"/>
      <c r="H142" s="257">
        <v>10</v>
      </c>
      <c r="I142" s="257">
        <v>20</v>
      </c>
      <c r="J142" s="257"/>
      <c r="K142" s="257">
        <v>30</v>
      </c>
      <c r="L142" s="257">
        <v>40</v>
      </c>
      <c r="M142" s="257">
        <v>50</v>
      </c>
      <c r="N142" s="219"/>
    </row>
    <row r="143" spans="1:14" s="14" customFormat="1">
      <c r="A143" s="506"/>
      <c r="B143" s="320" t="s">
        <v>113</v>
      </c>
      <c r="C143" s="299">
        <v>0</v>
      </c>
      <c r="D143" s="307">
        <v>43435</v>
      </c>
      <c r="E143" s="259">
        <v>0</v>
      </c>
      <c r="F143" s="259"/>
      <c r="G143" s="259"/>
      <c r="H143" s="299">
        <v>10</v>
      </c>
      <c r="I143" s="259">
        <v>20</v>
      </c>
      <c r="J143" s="259"/>
      <c r="K143" s="259">
        <v>30</v>
      </c>
      <c r="L143" s="299">
        <v>40</v>
      </c>
      <c r="M143" s="259">
        <v>50</v>
      </c>
      <c r="N143" s="260"/>
    </row>
    <row r="144" spans="1:14" s="14" customFormat="1" ht="180.75" customHeight="1">
      <c r="A144" s="570" t="s">
        <v>13</v>
      </c>
      <c r="B144" s="423" t="s">
        <v>160</v>
      </c>
      <c r="C144" s="393">
        <v>0</v>
      </c>
      <c r="D144" s="414">
        <v>43435</v>
      </c>
      <c r="E144" s="393">
        <v>0</v>
      </c>
      <c r="F144" s="393"/>
      <c r="G144" s="393"/>
      <c r="H144" s="393">
        <v>1</v>
      </c>
      <c r="I144" s="393">
        <v>2</v>
      </c>
      <c r="J144" s="393"/>
      <c r="K144" s="393">
        <v>4</v>
      </c>
      <c r="L144" s="393">
        <v>7</v>
      </c>
      <c r="M144" s="393">
        <v>10</v>
      </c>
      <c r="N144" s="403"/>
    </row>
    <row r="145" spans="1:14" s="14" customFormat="1" ht="21" thickBot="1">
      <c r="A145" s="687"/>
      <c r="B145" s="383" t="s">
        <v>113</v>
      </c>
      <c r="C145" s="295">
        <v>0</v>
      </c>
      <c r="D145" s="296">
        <v>43435</v>
      </c>
      <c r="E145" s="297">
        <v>0</v>
      </c>
      <c r="F145" s="297"/>
      <c r="G145" s="297"/>
      <c r="H145" s="295">
        <v>0</v>
      </c>
      <c r="I145" s="297">
        <v>0</v>
      </c>
      <c r="J145" s="297"/>
      <c r="K145" s="297">
        <v>0</v>
      </c>
      <c r="L145" s="295">
        <v>0</v>
      </c>
      <c r="M145" s="297">
        <v>0</v>
      </c>
      <c r="N145" s="298"/>
    </row>
    <row r="146" spans="1:14" s="14" customFormat="1" ht="21" customHeight="1" thickBot="1">
      <c r="A146" s="688" t="s">
        <v>155</v>
      </c>
      <c r="B146" s="689"/>
      <c r="C146" s="689"/>
      <c r="D146" s="689"/>
      <c r="E146" s="689"/>
      <c r="F146" s="689"/>
      <c r="G146" s="689"/>
      <c r="H146" s="689"/>
      <c r="I146" s="689"/>
      <c r="J146" s="689"/>
      <c r="K146" s="689"/>
      <c r="L146" s="689"/>
      <c r="M146" s="689"/>
      <c r="N146" s="690"/>
    </row>
    <row r="147" spans="1:14" s="14" customFormat="1" ht="180.75" customHeight="1">
      <c r="A147" s="541" t="s">
        <v>12</v>
      </c>
      <c r="B147" s="379" t="s">
        <v>156</v>
      </c>
      <c r="C147" s="311">
        <v>0</v>
      </c>
      <c r="D147" s="432"/>
      <c r="E147" s="433">
        <v>1.7000000000000001E-4</v>
      </c>
      <c r="F147" s="433"/>
      <c r="G147" s="433"/>
      <c r="H147" s="433">
        <v>5.5999999999999995E-4</v>
      </c>
      <c r="I147" s="433">
        <v>8.3000000000000001E-4</v>
      </c>
      <c r="J147" s="433"/>
      <c r="K147" s="433">
        <v>1.0499999999999999E-3</v>
      </c>
      <c r="L147" s="433">
        <v>1.2800000000000001E-3</v>
      </c>
      <c r="M147" s="433">
        <v>1.5100000000000001E-3</v>
      </c>
      <c r="N147" s="434"/>
    </row>
    <row r="148" spans="1:14" s="14" customFormat="1" ht="21" thickBot="1">
      <c r="A148" s="686"/>
      <c r="B148" s="435" t="s">
        <v>95</v>
      </c>
      <c r="C148" s="436"/>
      <c r="D148" s="437"/>
      <c r="E148" s="436">
        <v>2.6999999999999999E-5</v>
      </c>
      <c r="F148" s="436"/>
      <c r="G148" s="436"/>
      <c r="H148" s="436"/>
      <c r="I148" s="436"/>
      <c r="J148" s="438"/>
      <c r="K148" s="439"/>
      <c r="L148" s="439"/>
      <c r="M148" s="439"/>
      <c r="N148" s="440"/>
    </row>
    <row r="149" spans="1:14" s="14" customFormat="1" ht="21" customHeight="1" thickBot="1">
      <c r="A149" s="566" t="s">
        <v>161</v>
      </c>
      <c r="B149" s="567"/>
      <c r="C149" s="567"/>
      <c r="D149" s="567"/>
      <c r="E149" s="567"/>
      <c r="F149" s="567"/>
      <c r="G149" s="567"/>
      <c r="H149" s="567"/>
      <c r="I149" s="567"/>
      <c r="J149" s="567"/>
      <c r="K149" s="567"/>
      <c r="L149" s="567"/>
      <c r="M149" s="567"/>
      <c r="N149" s="568"/>
    </row>
    <row r="150" spans="1:14" s="14" customFormat="1" ht="180.75" customHeight="1">
      <c r="A150" s="541" t="s">
        <v>12</v>
      </c>
      <c r="B150" s="225" t="s">
        <v>162</v>
      </c>
      <c r="C150" s="257">
        <v>0</v>
      </c>
      <c r="D150" s="227">
        <v>43252</v>
      </c>
      <c r="E150" s="257">
        <v>0</v>
      </c>
      <c r="F150" s="257"/>
      <c r="G150" s="257"/>
      <c r="H150" s="257">
        <v>5</v>
      </c>
      <c r="I150" s="257">
        <v>15</v>
      </c>
      <c r="J150" s="257"/>
      <c r="K150" s="257">
        <v>25</v>
      </c>
      <c r="L150" s="257">
        <v>30</v>
      </c>
      <c r="M150" s="257">
        <v>34</v>
      </c>
      <c r="N150" s="219"/>
    </row>
    <row r="151" spans="1:14" s="14" customFormat="1">
      <c r="A151" s="506"/>
      <c r="B151" s="320" t="s">
        <v>113</v>
      </c>
      <c r="C151" s="299">
        <v>0</v>
      </c>
      <c r="D151" s="307">
        <v>43252</v>
      </c>
      <c r="E151" s="259">
        <v>0</v>
      </c>
      <c r="F151" s="259"/>
      <c r="G151" s="259"/>
      <c r="H151" s="299">
        <v>1</v>
      </c>
      <c r="I151" s="259">
        <v>1</v>
      </c>
      <c r="J151" s="259"/>
      <c r="K151" s="259">
        <v>3</v>
      </c>
      <c r="L151" s="299">
        <v>4</v>
      </c>
      <c r="M151" s="259">
        <v>5</v>
      </c>
      <c r="N151" s="260"/>
    </row>
    <row r="152" spans="1:14" s="14" customFormat="1" ht="180.75" customHeight="1">
      <c r="A152" s="570" t="s">
        <v>13</v>
      </c>
      <c r="B152" s="423" t="s">
        <v>163</v>
      </c>
      <c r="C152" s="393">
        <v>0</v>
      </c>
      <c r="D152" s="414" t="s">
        <v>164</v>
      </c>
      <c r="E152" s="393">
        <v>5</v>
      </c>
      <c r="F152" s="393"/>
      <c r="G152" s="393"/>
      <c r="H152" s="393">
        <v>15</v>
      </c>
      <c r="I152" s="393">
        <v>30</v>
      </c>
      <c r="J152" s="393"/>
      <c r="K152" s="393">
        <v>50</v>
      </c>
      <c r="L152" s="393">
        <v>80</v>
      </c>
      <c r="M152" s="393">
        <v>90</v>
      </c>
      <c r="N152" s="403"/>
    </row>
    <row r="153" spans="1:14" s="14" customFormat="1">
      <c r="A153" s="570"/>
      <c r="B153" s="217" t="s">
        <v>113</v>
      </c>
      <c r="C153" s="415">
        <v>0</v>
      </c>
      <c r="D153" s="441">
        <v>2018</v>
      </c>
      <c r="E153" s="394">
        <v>0</v>
      </c>
      <c r="F153" s="394"/>
      <c r="G153" s="394"/>
      <c r="H153" s="415">
        <v>15</v>
      </c>
      <c r="I153" s="394">
        <v>30</v>
      </c>
      <c r="J153" s="394"/>
      <c r="K153" s="394">
        <v>50</v>
      </c>
      <c r="L153" s="415">
        <v>80</v>
      </c>
      <c r="M153" s="394">
        <v>90</v>
      </c>
      <c r="N153" s="402"/>
    </row>
    <row r="154" spans="1:14" s="14" customFormat="1" ht="180.75" customHeight="1">
      <c r="A154" s="570" t="s">
        <v>76</v>
      </c>
      <c r="B154" s="423" t="s">
        <v>165</v>
      </c>
      <c r="C154" s="393">
        <v>0</v>
      </c>
      <c r="D154" s="414" t="s">
        <v>164</v>
      </c>
      <c r="E154" s="393">
        <v>5</v>
      </c>
      <c r="F154" s="393"/>
      <c r="G154" s="393"/>
      <c r="H154" s="393">
        <v>15</v>
      </c>
      <c r="I154" s="393">
        <v>40</v>
      </c>
      <c r="J154" s="393"/>
      <c r="K154" s="393">
        <v>60</v>
      </c>
      <c r="L154" s="393">
        <v>85</v>
      </c>
      <c r="M154" s="393">
        <v>95</v>
      </c>
      <c r="N154" s="403"/>
    </row>
    <row r="155" spans="1:14" s="14" customFormat="1">
      <c r="A155" s="570"/>
      <c r="B155" s="217" t="s">
        <v>113</v>
      </c>
      <c r="C155" s="415">
        <v>0</v>
      </c>
      <c r="D155" s="441">
        <v>2018</v>
      </c>
      <c r="E155" s="394">
        <v>0</v>
      </c>
      <c r="F155" s="394"/>
      <c r="G155" s="394">
        <v>0</v>
      </c>
      <c r="H155" s="415">
        <v>15</v>
      </c>
      <c r="I155" s="394">
        <v>40</v>
      </c>
      <c r="J155" s="394"/>
      <c r="K155" s="394">
        <v>60</v>
      </c>
      <c r="L155" s="415">
        <v>85</v>
      </c>
      <c r="M155" s="394">
        <v>95</v>
      </c>
      <c r="N155" s="402"/>
    </row>
    <row r="156" spans="1:14" s="14" customFormat="1" ht="180.75" customHeight="1">
      <c r="A156" s="570" t="s">
        <v>78</v>
      </c>
      <c r="B156" s="423" t="s">
        <v>166</v>
      </c>
      <c r="C156" s="393">
        <v>0</v>
      </c>
      <c r="D156" s="414">
        <v>43344</v>
      </c>
      <c r="E156" s="393">
        <v>0</v>
      </c>
      <c r="F156" s="393"/>
      <c r="G156" s="393"/>
      <c r="H156" s="393">
        <v>5</v>
      </c>
      <c r="I156" s="393">
        <v>10</v>
      </c>
      <c r="J156" s="393"/>
      <c r="K156" s="393">
        <v>15</v>
      </c>
      <c r="L156" s="393">
        <v>20</v>
      </c>
      <c r="M156" s="393">
        <v>25</v>
      </c>
      <c r="N156" s="403"/>
    </row>
    <row r="157" spans="1:14" s="14" customFormat="1">
      <c r="A157" s="570"/>
      <c r="B157" s="217" t="s">
        <v>113</v>
      </c>
      <c r="C157" s="415">
        <v>0</v>
      </c>
      <c r="D157" s="417">
        <v>43344</v>
      </c>
      <c r="E157" s="394">
        <v>0</v>
      </c>
      <c r="F157" s="394"/>
      <c r="G157" s="394">
        <v>0</v>
      </c>
      <c r="H157" s="415">
        <v>5</v>
      </c>
      <c r="I157" s="394">
        <v>10</v>
      </c>
      <c r="J157" s="394"/>
      <c r="K157" s="394">
        <v>15</v>
      </c>
      <c r="L157" s="415">
        <v>20</v>
      </c>
      <c r="M157" s="394">
        <v>25</v>
      </c>
      <c r="N157" s="402"/>
    </row>
    <row r="158" spans="1:14" s="14" customFormat="1" ht="180.75" customHeight="1">
      <c r="A158" s="570" t="s">
        <v>130</v>
      </c>
      <c r="B158" s="423" t="s">
        <v>167</v>
      </c>
      <c r="C158" s="393">
        <v>0</v>
      </c>
      <c r="D158" s="414" t="s">
        <v>164</v>
      </c>
      <c r="E158" s="393">
        <v>0</v>
      </c>
      <c r="F158" s="393"/>
      <c r="G158" s="393"/>
      <c r="H158" s="393">
        <v>10</v>
      </c>
      <c r="I158" s="393">
        <v>25</v>
      </c>
      <c r="J158" s="393"/>
      <c r="K158" s="393">
        <v>40</v>
      </c>
      <c r="L158" s="393">
        <v>55</v>
      </c>
      <c r="M158" s="393">
        <v>70</v>
      </c>
      <c r="N158" s="403"/>
    </row>
    <row r="159" spans="1:14" s="14" customFormat="1">
      <c r="A159" s="606"/>
      <c r="B159" s="320" t="s">
        <v>113</v>
      </c>
      <c r="C159" s="299">
        <v>0</v>
      </c>
      <c r="D159" s="309">
        <v>2018</v>
      </c>
      <c r="E159" s="259">
        <v>0</v>
      </c>
      <c r="F159" s="259"/>
      <c r="G159" s="259">
        <v>0</v>
      </c>
      <c r="H159" s="299">
        <v>10</v>
      </c>
      <c r="I159" s="259">
        <v>25</v>
      </c>
      <c r="J159" s="259"/>
      <c r="K159" s="259">
        <v>40</v>
      </c>
      <c r="L159" s="299">
        <v>55</v>
      </c>
      <c r="M159" s="259">
        <v>70</v>
      </c>
      <c r="N159" s="260"/>
    </row>
    <row r="160" spans="1:14" s="14" customFormat="1" ht="19.5">
      <c r="A160" s="395"/>
      <c r="B160" s="378" t="s">
        <v>14</v>
      </c>
      <c r="C160" s="542" t="s">
        <v>15</v>
      </c>
      <c r="D160" s="542"/>
      <c r="E160" s="542"/>
      <c r="F160" s="542"/>
      <c r="G160" s="542"/>
      <c r="H160" s="542"/>
      <c r="I160" s="542"/>
      <c r="J160" s="542"/>
      <c r="K160" s="543"/>
      <c r="L160" s="543"/>
      <c r="M160" s="543"/>
      <c r="N160" s="543"/>
    </row>
    <row r="161" spans="1:14" s="14" customFormat="1" ht="22.5">
      <c r="A161" s="517" t="s">
        <v>16</v>
      </c>
      <c r="B161" s="514" t="s">
        <v>34</v>
      </c>
      <c r="C161" s="212"/>
      <c r="D161" s="211" t="s">
        <v>17</v>
      </c>
      <c r="E161" s="443">
        <f t="shared" ref="E161:I161" si="47">SUM(E162:E164)</f>
        <v>0</v>
      </c>
      <c r="F161" s="443">
        <f t="shared" si="47"/>
        <v>0</v>
      </c>
      <c r="G161" s="443">
        <f t="shared" si="47"/>
        <v>0</v>
      </c>
      <c r="H161" s="443">
        <f t="shared" si="47"/>
        <v>0</v>
      </c>
      <c r="I161" s="443">
        <f t="shared" si="47"/>
        <v>0</v>
      </c>
      <c r="J161" s="585"/>
      <c r="K161" s="443">
        <f t="shared" ref="K161:M161" si="48">SUM(K162:K164)</f>
        <v>0</v>
      </c>
      <c r="L161" s="443">
        <f t="shared" si="48"/>
        <v>0</v>
      </c>
      <c r="M161" s="443">
        <f t="shared" si="48"/>
        <v>0</v>
      </c>
      <c r="N161" s="444">
        <f>E161+H161+I161+K161+L161+M161</f>
        <v>0</v>
      </c>
    </row>
    <row r="162" spans="1:14" s="14" customFormat="1" ht="23.25">
      <c r="A162" s="517"/>
      <c r="B162" s="514"/>
      <c r="C162" s="12"/>
      <c r="D162" s="264" t="s">
        <v>18</v>
      </c>
      <c r="E162" s="183"/>
      <c r="F162" s="183"/>
      <c r="G162" s="183"/>
      <c r="H162" s="184"/>
      <c r="I162" s="184"/>
      <c r="J162" s="546"/>
      <c r="K162" s="237"/>
      <c r="L162" s="237"/>
      <c r="M162" s="237"/>
      <c r="N162" s="202">
        <f t="shared" ref="N162:N164" si="49">E162+H162+I162+K162+L162+M162</f>
        <v>0</v>
      </c>
    </row>
    <row r="163" spans="1:14" s="14" customFormat="1" ht="23.25">
      <c r="A163" s="517"/>
      <c r="B163" s="514"/>
      <c r="C163" s="12"/>
      <c r="D163" s="264" t="s">
        <v>10</v>
      </c>
      <c r="E163" s="183"/>
      <c r="F163" s="183"/>
      <c r="G163" s="183"/>
      <c r="H163" s="184"/>
      <c r="I163" s="184"/>
      <c r="J163" s="546"/>
      <c r="K163" s="237"/>
      <c r="L163" s="237"/>
      <c r="M163" s="237"/>
      <c r="N163" s="202">
        <f t="shared" si="49"/>
        <v>0</v>
      </c>
    </row>
    <row r="164" spans="1:14" s="14" customFormat="1" ht="23.25" thickBot="1">
      <c r="A164" s="517"/>
      <c r="B164" s="514"/>
      <c r="C164" s="209"/>
      <c r="D164" s="265" t="s">
        <v>11</v>
      </c>
      <c r="E164" s="363"/>
      <c r="F164" s="363"/>
      <c r="G164" s="363"/>
      <c r="H164" s="235"/>
      <c r="I164" s="235"/>
      <c r="J164" s="546"/>
      <c r="K164" s="355"/>
      <c r="L164" s="355"/>
      <c r="M164" s="355"/>
      <c r="N164" s="364">
        <f t="shared" si="49"/>
        <v>0</v>
      </c>
    </row>
    <row r="165" spans="1:14" s="14" customFormat="1" ht="40.5">
      <c r="A165" s="529">
        <v>1</v>
      </c>
      <c r="B165" s="63" t="s">
        <v>50</v>
      </c>
      <c r="C165" s="532"/>
      <c r="D165" s="64" t="s">
        <v>9</v>
      </c>
      <c r="E165" s="501">
        <f>E166+E167+E168</f>
        <v>0</v>
      </c>
      <c r="F165" s="501">
        <f t="shared" ref="F165:I165" si="50">F166+F167+F168</f>
        <v>0</v>
      </c>
      <c r="G165" s="501">
        <f t="shared" si="50"/>
        <v>0</v>
      </c>
      <c r="H165" s="501">
        <f t="shared" si="50"/>
        <v>0</v>
      </c>
      <c r="I165" s="501">
        <f t="shared" si="50"/>
        <v>0</v>
      </c>
      <c r="J165" s="535"/>
      <c r="K165" s="501">
        <f t="shared" ref="K165:N165" si="51">K166+K167+K168</f>
        <v>0</v>
      </c>
      <c r="L165" s="501">
        <f t="shared" si="51"/>
        <v>0</v>
      </c>
      <c r="M165" s="501">
        <f t="shared" si="51"/>
        <v>0</v>
      </c>
      <c r="N165" s="502">
        <f t="shared" si="51"/>
        <v>0</v>
      </c>
    </row>
    <row r="166" spans="1:14" s="14" customFormat="1">
      <c r="A166" s="530"/>
      <c r="B166" s="538" t="str">
        <f>F109</f>
        <v>ОБРАЗОВАНИЕ</v>
      </c>
      <c r="C166" s="533"/>
      <c r="D166" s="488" t="s">
        <v>18</v>
      </c>
      <c r="E166" s="489"/>
      <c r="F166" s="489"/>
      <c r="G166" s="489"/>
      <c r="H166" s="489"/>
      <c r="I166" s="489"/>
      <c r="J166" s="536"/>
      <c r="K166" s="490"/>
      <c r="L166" s="490"/>
      <c r="M166" s="490"/>
      <c r="N166" s="491">
        <f t="shared" ref="N166:N168" si="52">E166+H166+I166+K166+L166+M166</f>
        <v>0</v>
      </c>
    </row>
    <row r="167" spans="1:14" s="14" customFormat="1">
      <c r="A167" s="530"/>
      <c r="B167" s="539"/>
      <c r="C167" s="533"/>
      <c r="D167" s="488" t="s">
        <v>10</v>
      </c>
      <c r="E167" s="489"/>
      <c r="F167" s="489"/>
      <c r="G167" s="489"/>
      <c r="H167" s="489"/>
      <c r="I167" s="489"/>
      <c r="J167" s="536"/>
      <c r="K167" s="490"/>
      <c r="L167" s="490"/>
      <c r="M167" s="490"/>
      <c r="N167" s="491">
        <f t="shared" si="52"/>
        <v>0</v>
      </c>
    </row>
    <row r="168" spans="1:14" s="14" customFormat="1" ht="21" thickBot="1">
      <c r="A168" s="531"/>
      <c r="B168" s="540"/>
      <c r="C168" s="534"/>
      <c r="D168" s="492" t="s">
        <v>11</v>
      </c>
      <c r="E168" s="493"/>
      <c r="F168" s="493"/>
      <c r="G168" s="493"/>
      <c r="H168" s="493"/>
      <c r="I168" s="493"/>
      <c r="J168" s="537"/>
      <c r="K168" s="494"/>
      <c r="L168" s="494"/>
      <c r="M168" s="494"/>
      <c r="N168" s="495">
        <f t="shared" si="52"/>
        <v>0</v>
      </c>
    </row>
    <row r="169" spans="1:14" s="14" customFormat="1" ht="57.75" customHeight="1" thickBot="1">
      <c r="A169" s="404"/>
      <c r="B169" s="405"/>
      <c r="C169" s="405"/>
      <c r="D169" s="405"/>
      <c r="E169" s="407" t="s">
        <v>84</v>
      </c>
      <c r="F169" s="408" t="s">
        <v>54</v>
      </c>
      <c r="G169" s="409"/>
      <c r="H169" s="409"/>
      <c r="I169" s="409"/>
      <c r="J169" s="405"/>
      <c r="K169" s="405"/>
      <c r="L169" s="405"/>
      <c r="M169" s="405"/>
      <c r="N169" s="406"/>
    </row>
    <row r="170" spans="1:14" s="14" customFormat="1" ht="21" thickBot="1">
      <c r="A170" s="554" t="s">
        <v>216</v>
      </c>
      <c r="B170" s="555"/>
      <c r="C170" s="555"/>
      <c r="D170" s="555"/>
      <c r="E170" s="555"/>
      <c r="F170" s="555"/>
      <c r="G170" s="555"/>
      <c r="H170" s="555"/>
      <c r="I170" s="555"/>
      <c r="J170" s="555"/>
      <c r="K170" s="555"/>
      <c r="L170" s="555"/>
      <c r="M170" s="555"/>
      <c r="N170" s="556"/>
    </row>
    <row r="171" spans="1:14" s="14" customFormat="1" ht="117">
      <c r="A171" s="541" t="s">
        <v>12</v>
      </c>
      <c r="B171" s="310" t="s">
        <v>202</v>
      </c>
      <c r="C171" s="311" t="s">
        <v>130</v>
      </c>
      <c r="D171" s="312" t="s">
        <v>104</v>
      </c>
      <c r="E171" s="311">
        <v>9</v>
      </c>
      <c r="F171" s="313"/>
      <c r="G171" s="311"/>
      <c r="H171" s="311">
        <v>12</v>
      </c>
      <c r="I171" s="311">
        <v>15</v>
      </c>
      <c r="J171" s="311"/>
      <c r="K171" s="311">
        <v>20</v>
      </c>
      <c r="L171" s="311">
        <v>25</v>
      </c>
      <c r="M171" s="311">
        <v>30</v>
      </c>
      <c r="N171" s="219"/>
    </row>
    <row r="172" spans="1:14" s="14" customFormat="1">
      <c r="A172" s="506"/>
      <c r="B172" s="320" t="s">
        <v>113</v>
      </c>
      <c r="C172" s="252">
        <v>5</v>
      </c>
      <c r="D172" s="442">
        <v>43101</v>
      </c>
      <c r="E172" s="252">
        <v>0</v>
      </c>
      <c r="F172" s="252"/>
      <c r="G172" s="252"/>
      <c r="H172" s="252">
        <v>0</v>
      </c>
      <c r="I172" s="252">
        <v>0</v>
      </c>
      <c r="J172" s="252"/>
      <c r="K172" s="252">
        <v>0</v>
      </c>
      <c r="L172" s="252">
        <v>0</v>
      </c>
      <c r="M172" s="252">
        <v>0</v>
      </c>
      <c r="N172" s="254"/>
    </row>
    <row r="173" spans="1:14" s="14" customFormat="1" ht="19.5">
      <c r="A173" s="395"/>
      <c r="B173" s="378" t="s">
        <v>14</v>
      </c>
      <c r="C173" s="548" t="s">
        <v>15</v>
      </c>
      <c r="D173" s="549"/>
      <c r="E173" s="549"/>
      <c r="F173" s="549"/>
      <c r="G173" s="549"/>
      <c r="H173" s="549"/>
      <c r="I173" s="549"/>
      <c r="J173" s="562"/>
      <c r="K173" s="563"/>
      <c r="L173" s="564"/>
      <c r="M173" s="564"/>
      <c r="N173" s="587"/>
    </row>
    <row r="174" spans="1:14" s="14" customFormat="1" ht="22.5" customHeight="1">
      <c r="A174" s="517" t="s">
        <v>16</v>
      </c>
      <c r="B174" s="514" t="s">
        <v>34</v>
      </c>
      <c r="C174" s="519"/>
      <c r="D174" s="353" t="s">
        <v>17</v>
      </c>
      <c r="E174" s="443">
        <f t="shared" ref="E174:I174" si="53">SUM(E175:E177)</f>
        <v>0</v>
      </c>
      <c r="F174" s="443">
        <f t="shared" si="53"/>
        <v>0</v>
      </c>
      <c r="G174" s="443">
        <f t="shared" si="53"/>
        <v>0</v>
      </c>
      <c r="H174" s="443">
        <f t="shared" si="53"/>
        <v>0</v>
      </c>
      <c r="I174" s="443">
        <f t="shared" si="53"/>
        <v>0</v>
      </c>
      <c r="J174" s="585"/>
      <c r="K174" s="443">
        <f t="shared" ref="K174:M174" si="54">SUM(K175:K177)</f>
        <v>0</v>
      </c>
      <c r="L174" s="443">
        <f t="shared" si="54"/>
        <v>0</v>
      </c>
      <c r="M174" s="443">
        <f t="shared" si="54"/>
        <v>0</v>
      </c>
      <c r="N174" s="444">
        <f>E174+H174+I174+K174+L174+M174</f>
        <v>0</v>
      </c>
    </row>
    <row r="175" spans="1:14" s="14" customFormat="1" ht="23.25">
      <c r="A175" s="517"/>
      <c r="B175" s="514"/>
      <c r="C175" s="519"/>
      <c r="D175" s="264" t="s">
        <v>18</v>
      </c>
      <c r="E175" s="183"/>
      <c r="F175" s="183"/>
      <c r="G175" s="183"/>
      <c r="H175" s="184"/>
      <c r="I175" s="184"/>
      <c r="J175" s="585"/>
      <c r="K175" s="237"/>
      <c r="L175" s="237"/>
      <c r="M175" s="237"/>
      <c r="N175" s="202">
        <f t="shared" ref="N175:N177" si="55">E175+H175+I175+K175+L175+M175</f>
        <v>0</v>
      </c>
    </row>
    <row r="176" spans="1:14" s="14" customFormat="1" ht="23.25">
      <c r="A176" s="517"/>
      <c r="B176" s="514"/>
      <c r="C176" s="519"/>
      <c r="D176" s="264" t="s">
        <v>10</v>
      </c>
      <c r="E176" s="183"/>
      <c r="F176" s="183"/>
      <c r="G176" s="183"/>
      <c r="H176" s="184"/>
      <c r="I176" s="184"/>
      <c r="J176" s="585"/>
      <c r="K176" s="237"/>
      <c r="L176" s="237"/>
      <c r="M176" s="237"/>
      <c r="N176" s="202">
        <f t="shared" si="55"/>
        <v>0</v>
      </c>
    </row>
    <row r="177" spans="1:14" s="14" customFormat="1" ht="22.5">
      <c r="A177" s="551"/>
      <c r="B177" s="515"/>
      <c r="C177" s="552"/>
      <c r="D177" s="284" t="s">
        <v>11</v>
      </c>
      <c r="E177" s="185"/>
      <c r="F177" s="185"/>
      <c r="G177" s="185"/>
      <c r="H177" s="186"/>
      <c r="I177" s="186"/>
      <c r="J177" s="586"/>
      <c r="K177" s="237"/>
      <c r="L177" s="237"/>
      <c r="M177" s="237"/>
      <c r="N177" s="44">
        <f t="shared" si="55"/>
        <v>0</v>
      </c>
    </row>
    <row r="178" spans="1:14" s="14" customFormat="1" ht="19.5">
      <c r="A178" s="506" t="s">
        <v>13</v>
      </c>
      <c r="B178" s="239" t="s">
        <v>24</v>
      </c>
      <c r="C178" s="285"/>
      <c r="D178" s="286"/>
      <c r="E178" s="240"/>
      <c r="F178" s="240"/>
      <c r="G178" s="240"/>
      <c r="H178" s="240"/>
      <c r="I178" s="240"/>
      <c r="J178" s="241"/>
      <c r="K178" s="237"/>
      <c r="L178" s="237"/>
      <c r="M178" s="237"/>
      <c r="N178" s="242"/>
    </row>
    <row r="179" spans="1:14" s="14" customFormat="1">
      <c r="A179" s="506"/>
      <c r="B179" s="243" t="s">
        <v>95</v>
      </c>
      <c r="C179" s="293"/>
      <c r="D179" s="292"/>
      <c r="E179" s="293"/>
      <c r="F179" s="293"/>
      <c r="G179" s="293"/>
      <c r="H179" s="293"/>
      <c r="I179" s="293"/>
      <c r="J179" s="445"/>
      <c r="K179" s="293"/>
      <c r="L179" s="293"/>
      <c r="M179" s="293"/>
      <c r="N179" s="294"/>
    </row>
    <row r="180" spans="1:14" s="14" customFormat="1" ht="19.5">
      <c r="A180" s="395"/>
      <c r="B180" s="378" t="s">
        <v>14</v>
      </c>
      <c r="C180" s="548" t="s">
        <v>15</v>
      </c>
      <c r="D180" s="549"/>
      <c r="E180" s="549"/>
      <c r="F180" s="549"/>
      <c r="G180" s="549"/>
      <c r="H180" s="549"/>
      <c r="I180" s="549"/>
      <c r="J180" s="549"/>
      <c r="K180" s="543"/>
      <c r="L180" s="543"/>
      <c r="M180" s="543"/>
      <c r="N180" s="543"/>
    </row>
    <row r="181" spans="1:14" s="14" customFormat="1" ht="22.5">
      <c r="A181" s="517" t="s">
        <v>29</v>
      </c>
      <c r="B181" s="514" t="s">
        <v>34</v>
      </c>
      <c r="C181" s="519"/>
      <c r="D181" s="353" t="s">
        <v>17</v>
      </c>
      <c r="E181" s="443">
        <f t="shared" ref="E181:I181" si="56">SUM(E182:E184)</f>
        <v>0</v>
      </c>
      <c r="F181" s="443">
        <f t="shared" si="56"/>
        <v>0</v>
      </c>
      <c r="G181" s="443">
        <f t="shared" si="56"/>
        <v>0</v>
      </c>
      <c r="H181" s="443">
        <f t="shared" si="56"/>
        <v>0</v>
      </c>
      <c r="I181" s="443">
        <f t="shared" si="56"/>
        <v>0</v>
      </c>
      <c r="J181" s="585"/>
      <c r="K181" s="443">
        <f t="shared" ref="K181:M181" si="57">SUM(K182:K184)</f>
        <v>0</v>
      </c>
      <c r="L181" s="443">
        <f t="shared" si="57"/>
        <v>0</v>
      </c>
      <c r="M181" s="443">
        <f t="shared" si="57"/>
        <v>0</v>
      </c>
      <c r="N181" s="444">
        <f>E181+H181+I181+K181+L181+M181</f>
        <v>0</v>
      </c>
    </row>
    <row r="182" spans="1:14" s="14" customFormat="1" ht="23.25">
      <c r="A182" s="517"/>
      <c r="B182" s="514"/>
      <c r="C182" s="519"/>
      <c r="D182" s="264" t="s">
        <v>18</v>
      </c>
      <c r="E182" s="183"/>
      <c r="F182" s="183"/>
      <c r="G182" s="183"/>
      <c r="H182" s="184"/>
      <c r="I182" s="184"/>
      <c r="J182" s="546"/>
      <c r="K182" s="237"/>
      <c r="L182" s="237"/>
      <c r="M182" s="237"/>
      <c r="N182" s="202">
        <f t="shared" ref="N182:N184" si="58">E182+H182+I182+K182+L182+M182</f>
        <v>0</v>
      </c>
    </row>
    <row r="183" spans="1:14" s="14" customFormat="1" ht="23.25">
      <c r="A183" s="517"/>
      <c r="B183" s="514"/>
      <c r="C183" s="519"/>
      <c r="D183" s="264" t="s">
        <v>10</v>
      </c>
      <c r="E183" s="183"/>
      <c r="F183" s="183"/>
      <c r="G183" s="183"/>
      <c r="H183" s="184"/>
      <c r="I183" s="184"/>
      <c r="J183" s="546"/>
      <c r="K183" s="237"/>
      <c r="L183" s="237"/>
      <c r="M183" s="237"/>
      <c r="N183" s="202">
        <f t="shared" si="58"/>
        <v>0</v>
      </c>
    </row>
    <row r="184" spans="1:14" s="14" customFormat="1" ht="22.5">
      <c r="A184" s="517"/>
      <c r="B184" s="515"/>
      <c r="C184" s="519"/>
      <c r="D184" s="265" t="s">
        <v>11</v>
      </c>
      <c r="E184" s="185"/>
      <c r="F184" s="185"/>
      <c r="G184" s="185"/>
      <c r="H184" s="186"/>
      <c r="I184" s="186"/>
      <c r="J184" s="550"/>
      <c r="K184" s="237"/>
      <c r="L184" s="237"/>
      <c r="M184" s="237"/>
      <c r="N184" s="44">
        <f t="shared" si="58"/>
        <v>0</v>
      </c>
    </row>
    <row r="185" spans="1:14" s="14" customFormat="1" ht="39.75" thickBot="1">
      <c r="A185" s="45" t="s">
        <v>28</v>
      </c>
      <c r="B185" s="46" t="s">
        <v>30</v>
      </c>
      <c r="C185" s="47"/>
      <c r="D185" s="48"/>
      <c r="E185" s="187"/>
      <c r="F185" s="187"/>
      <c r="G185" s="187"/>
      <c r="H185" s="187"/>
      <c r="I185" s="187"/>
      <c r="J185" s="188"/>
      <c r="K185" s="248"/>
      <c r="L185" s="248"/>
      <c r="M185" s="248"/>
      <c r="N185" s="249"/>
    </row>
    <row r="186" spans="1:14" s="14" customFormat="1" ht="40.5">
      <c r="A186" s="530">
        <v>1</v>
      </c>
      <c r="B186" s="38" t="s">
        <v>50</v>
      </c>
      <c r="C186" s="533"/>
      <c r="D186" s="19" t="s">
        <v>9</v>
      </c>
      <c r="E186" s="486">
        <f>E187+E188+E189</f>
        <v>0</v>
      </c>
      <c r="F186" s="486">
        <f t="shared" ref="F186:I186" si="59">F187+F188+F189</f>
        <v>0</v>
      </c>
      <c r="G186" s="486">
        <f t="shared" si="59"/>
        <v>0</v>
      </c>
      <c r="H186" s="486">
        <f t="shared" si="59"/>
        <v>0</v>
      </c>
      <c r="I186" s="486">
        <f t="shared" si="59"/>
        <v>0</v>
      </c>
      <c r="J186" s="553"/>
      <c r="K186" s="486">
        <f t="shared" ref="K186:N186" si="60">K187+K188+K189</f>
        <v>0</v>
      </c>
      <c r="L186" s="486">
        <f t="shared" si="60"/>
        <v>0</v>
      </c>
      <c r="M186" s="486">
        <f t="shared" si="60"/>
        <v>0</v>
      </c>
      <c r="N186" s="487">
        <f t="shared" si="60"/>
        <v>0</v>
      </c>
    </row>
    <row r="187" spans="1:14" s="14" customFormat="1">
      <c r="A187" s="530"/>
      <c r="B187" s="538" t="str">
        <f>F169</f>
        <v>ЖИЛЬЕ И ГОРОДСКАЯ СРЕДА</v>
      </c>
      <c r="C187" s="533"/>
      <c r="D187" s="488" t="s">
        <v>18</v>
      </c>
      <c r="E187" s="489"/>
      <c r="F187" s="489"/>
      <c r="G187" s="489"/>
      <c r="H187" s="489"/>
      <c r="I187" s="489"/>
      <c r="J187" s="536"/>
      <c r="K187" s="490"/>
      <c r="L187" s="490"/>
      <c r="M187" s="490"/>
      <c r="N187" s="491">
        <f t="shared" ref="N187:N189" si="61">E187+H187+I187+K187+L187+M187</f>
        <v>0</v>
      </c>
    </row>
    <row r="188" spans="1:14" s="14" customFormat="1">
      <c r="A188" s="530"/>
      <c r="B188" s="539"/>
      <c r="C188" s="533"/>
      <c r="D188" s="488" t="s">
        <v>10</v>
      </c>
      <c r="E188" s="489"/>
      <c r="F188" s="489"/>
      <c r="G188" s="489"/>
      <c r="H188" s="489"/>
      <c r="I188" s="489"/>
      <c r="J188" s="536"/>
      <c r="K188" s="490"/>
      <c r="L188" s="490"/>
      <c r="M188" s="490"/>
      <c r="N188" s="491">
        <f t="shared" si="61"/>
        <v>0</v>
      </c>
    </row>
    <row r="189" spans="1:14" s="14" customFormat="1" ht="21" thickBot="1">
      <c r="A189" s="531"/>
      <c r="B189" s="540"/>
      <c r="C189" s="534"/>
      <c r="D189" s="492" t="s">
        <v>11</v>
      </c>
      <c r="E189" s="493"/>
      <c r="F189" s="493"/>
      <c r="G189" s="493"/>
      <c r="H189" s="493"/>
      <c r="I189" s="493"/>
      <c r="J189" s="537"/>
      <c r="K189" s="494"/>
      <c r="L189" s="494"/>
      <c r="M189" s="494"/>
      <c r="N189" s="495">
        <f t="shared" si="61"/>
        <v>0</v>
      </c>
    </row>
    <row r="190" spans="1:14" s="14" customFormat="1" ht="53.25" customHeight="1" thickBot="1">
      <c r="A190" s="267"/>
      <c r="B190" s="268"/>
      <c r="C190" s="268"/>
      <c r="D190" s="268"/>
      <c r="E190" s="269" t="s">
        <v>85</v>
      </c>
      <c r="F190" s="270" t="s">
        <v>55</v>
      </c>
      <c r="G190" s="268"/>
      <c r="H190" s="268"/>
      <c r="I190" s="268"/>
      <c r="J190" s="268"/>
      <c r="K190" s="268"/>
      <c r="L190" s="268"/>
      <c r="M190" s="268"/>
      <c r="N190" s="271"/>
    </row>
    <row r="191" spans="1:14" s="14" customFormat="1" ht="21" thickBot="1">
      <c r="A191" s="554" t="s">
        <v>32</v>
      </c>
      <c r="B191" s="555"/>
      <c r="C191" s="555"/>
      <c r="D191" s="555"/>
      <c r="E191" s="555"/>
      <c r="F191" s="555"/>
      <c r="G191" s="555"/>
      <c r="H191" s="555"/>
      <c r="I191" s="555"/>
      <c r="J191" s="555"/>
      <c r="K191" s="555"/>
      <c r="L191" s="555"/>
      <c r="M191" s="555"/>
      <c r="N191" s="556"/>
    </row>
    <row r="192" spans="1:14" s="14" customFormat="1" ht="19.5">
      <c r="A192" s="541" t="s">
        <v>12</v>
      </c>
      <c r="B192" s="225" t="s">
        <v>24</v>
      </c>
      <c r="C192" s="226"/>
      <c r="D192" s="227"/>
      <c r="E192" s="226"/>
      <c r="F192" s="226"/>
      <c r="G192" s="226"/>
      <c r="H192" s="226"/>
      <c r="I192" s="226"/>
      <c r="J192" s="228"/>
      <c r="K192" s="281"/>
      <c r="L192" s="281"/>
      <c r="M192" s="281"/>
      <c r="N192" s="282"/>
    </row>
    <row r="193" spans="1:14" s="14" customFormat="1">
      <c r="A193" s="547"/>
      <c r="B193" s="243" t="s">
        <v>95</v>
      </c>
      <c r="C193" s="232"/>
      <c r="D193" s="283"/>
      <c r="E193" s="232"/>
      <c r="F193" s="232"/>
      <c r="G193" s="232"/>
      <c r="H193" s="232"/>
      <c r="I193" s="232"/>
      <c r="J193" s="233"/>
      <c r="K193" s="232"/>
      <c r="L193" s="232"/>
      <c r="M193" s="232"/>
      <c r="N193" s="234"/>
    </row>
    <row r="194" spans="1:14" s="14" customFormat="1" ht="19.5">
      <c r="A194" s="375"/>
      <c r="B194" s="376" t="s">
        <v>14</v>
      </c>
      <c r="C194" s="548" t="s">
        <v>15</v>
      </c>
      <c r="D194" s="549"/>
      <c r="E194" s="549"/>
      <c r="F194" s="549"/>
      <c r="G194" s="549"/>
      <c r="H194" s="549"/>
      <c r="I194" s="549"/>
      <c r="J194" s="549"/>
      <c r="K194" s="543"/>
      <c r="L194" s="543"/>
      <c r="M194" s="543"/>
      <c r="N194" s="544"/>
    </row>
    <row r="195" spans="1:14" s="14" customFormat="1" ht="22.5">
      <c r="A195" s="516" t="s">
        <v>16</v>
      </c>
      <c r="B195" s="513" t="s">
        <v>34</v>
      </c>
      <c r="C195" s="518"/>
      <c r="D195" s="210" t="s">
        <v>17</v>
      </c>
      <c r="E195" s="39">
        <f t="shared" ref="E195:I195" si="62">SUM(E196:E198)</f>
        <v>0</v>
      </c>
      <c r="F195" s="39">
        <f t="shared" si="62"/>
        <v>0</v>
      </c>
      <c r="G195" s="39">
        <f t="shared" si="62"/>
        <v>0</v>
      </c>
      <c r="H195" s="39">
        <f t="shared" si="62"/>
        <v>0</v>
      </c>
      <c r="I195" s="39">
        <f t="shared" si="62"/>
        <v>0</v>
      </c>
      <c r="J195" s="545"/>
      <c r="K195" s="39">
        <f t="shared" ref="K195:M195" si="63">SUM(K196:K198)</f>
        <v>0</v>
      </c>
      <c r="L195" s="39">
        <f t="shared" si="63"/>
        <v>0</v>
      </c>
      <c r="M195" s="39">
        <f t="shared" si="63"/>
        <v>0</v>
      </c>
      <c r="N195" s="44">
        <f>E195+H195+I195+K195+L195+M195</f>
        <v>0</v>
      </c>
    </row>
    <row r="196" spans="1:14" s="14" customFormat="1" ht="23.25">
      <c r="A196" s="517"/>
      <c r="B196" s="514"/>
      <c r="C196" s="519"/>
      <c r="D196" s="264" t="s">
        <v>18</v>
      </c>
      <c r="E196" s="183"/>
      <c r="F196" s="183"/>
      <c r="G196" s="183"/>
      <c r="H196" s="184"/>
      <c r="I196" s="184"/>
      <c r="J196" s="546"/>
      <c r="K196" s="237"/>
      <c r="L196" s="237"/>
      <c r="M196" s="237"/>
      <c r="N196" s="202">
        <f t="shared" ref="N196:N198" si="64">E196+H196+I196+K196+L196+M196</f>
        <v>0</v>
      </c>
    </row>
    <row r="197" spans="1:14" s="14" customFormat="1" ht="23.25">
      <c r="A197" s="517"/>
      <c r="B197" s="514"/>
      <c r="C197" s="519"/>
      <c r="D197" s="264" t="s">
        <v>10</v>
      </c>
      <c r="E197" s="183"/>
      <c r="F197" s="183"/>
      <c r="G197" s="183"/>
      <c r="H197" s="184"/>
      <c r="I197" s="184"/>
      <c r="J197" s="546"/>
      <c r="K197" s="237"/>
      <c r="L197" s="237"/>
      <c r="M197" s="237"/>
      <c r="N197" s="202">
        <f t="shared" si="64"/>
        <v>0</v>
      </c>
    </row>
    <row r="198" spans="1:14" s="14" customFormat="1" ht="22.5">
      <c r="A198" s="551"/>
      <c r="B198" s="515"/>
      <c r="C198" s="552"/>
      <c r="D198" s="284" t="s">
        <v>11</v>
      </c>
      <c r="E198" s="185"/>
      <c r="F198" s="185"/>
      <c r="G198" s="185"/>
      <c r="H198" s="186"/>
      <c r="I198" s="186"/>
      <c r="J198" s="550"/>
      <c r="K198" s="237"/>
      <c r="L198" s="237"/>
      <c r="M198" s="237"/>
      <c r="N198" s="44">
        <f t="shared" si="64"/>
        <v>0</v>
      </c>
    </row>
    <row r="199" spans="1:14" s="14" customFormat="1" ht="19.5">
      <c r="A199" s="506" t="s">
        <v>13</v>
      </c>
      <c r="B199" s="239" t="s">
        <v>24</v>
      </c>
      <c r="C199" s="285"/>
      <c r="D199" s="286"/>
      <c r="E199" s="240"/>
      <c r="F199" s="240"/>
      <c r="G199" s="240"/>
      <c r="H199" s="240"/>
      <c r="I199" s="240"/>
      <c r="J199" s="241"/>
      <c r="K199" s="237"/>
      <c r="L199" s="237"/>
      <c r="M199" s="237"/>
      <c r="N199" s="242"/>
    </row>
    <row r="200" spans="1:14" s="14" customFormat="1">
      <c r="A200" s="547"/>
      <c r="B200" s="243" t="s">
        <v>95</v>
      </c>
      <c r="C200" s="232"/>
      <c r="D200" s="283"/>
      <c r="E200" s="232"/>
      <c r="F200" s="232"/>
      <c r="G200" s="232"/>
      <c r="H200" s="232"/>
      <c r="I200" s="232"/>
      <c r="J200" s="233"/>
      <c r="K200" s="232"/>
      <c r="L200" s="232"/>
      <c r="M200" s="232"/>
      <c r="N200" s="234"/>
    </row>
    <row r="201" spans="1:14" s="14" customFormat="1" ht="19.5">
      <c r="A201" s="375"/>
      <c r="B201" s="376" t="s">
        <v>14</v>
      </c>
      <c r="C201" s="548" t="s">
        <v>15</v>
      </c>
      <c r="D201" s="549"/>
      <c r="E201" s="549"/>
      <c r="F201" s="549"/>
      <c r="G201" s="549"/>
      <c r="H201" s="549"/>
      <c r="I201" s="549"/>
      <c r="J201" s="549"/>
      <c r="K201" s="543"/>
      <c r="L201" s="543"/>
      <c r="M201" s="543"/>
      <c r="N201" s="544"/>
    </row>
    <row r="202" spans="1:14" s="14" customFormat="1" ht="22.5">
      <c r="A202" s="516" t="s">
        <v>29</v>
      </c>
      <c r="B202" s="513" t="s">
        <v>34</v>
      </c>
      <c r="C202" s="518"/>
      <c r="D202" s="210" t="s">
        <v>17</v>
      </c>
      <c r="E202" s="39">
        <f t="shared" ref="E202:I202" si="65">SUM(E203:E205)</f>
        <v>0</v>
      </c>
      <c r="F202" s="39">
        <f t="shared" si="65"/>
        <v>0</v>
      </c>
      <c r="G202" s="39">
        <f t="shared" si="65"/>
        <v>0</v>
      </c>
      <c r="H202" s="39">
        <f t="shared" si="65"/>
        <v>0</v>
      </c>
      <c r="I202" s="39">
        <f t="shared" si="65"/>
        <v>0</v>
      </c>
      <c r="J202" s="545"/>
      <c r="K202" s="39">
        <f t="shared" ref="K202:M202" si="66">SUM(K203:K205)</f>
        <v>0</v>
      </c>
      <c r="L202" s="39">
        <f t="shared" si="66"/>
        <v>0</v>
      </c>
      <c r="M202" s="39">
        <f t="shared" si="66"/>
        <v>0</v>
      </c>
      <c r="N202" s="44">
        <f>E202+H202+I202+K202+L202+M202</f>
        <v>0</v>
      </c>
    </row>
    <row r="203" spans="1:14" s="14" customFormat="1" ht="23.25">
      <c r="A203" s="517"/>
      <c r="B203" s="514"/>
      <c r="C203" s="519"/>
      <c r="D203" s="264" t="s">
        <v>18</v>
      </c>
      <c r="E203" s="183"/>
      <c r="F203" s="183"/>
      <c r="G203" s="183"/>
      <c r="H203" s="184"/>
      <c r="I203" s="184"/>
      <c r="J203" s="546"/>
      <c r="K203" s="237"/>
      <c r="L203" s="237"/>
      <c r="M203" s="237"/>
      <c r="N203" s="202">
        <f t="shared" ref="N203:N205" si="67">E203+H203+I203+K203+L203+M203</f>
        <v>0</v>
      </c>
    </row>
    <row r="204" spans="1:14" s="14" customFormat="1" ht="23.25">
      <c r="A204" s="517"/>
      <c r="B204" s="514"/>
      <c r="C204" s="519"/>
      <c r="D204" s="264" t="s">
        <v>10</v>
      </c>
      <c r="E204" s="183"/>
      <c r="F204" s="183"/>
      <c r="G204" s="183"/>
      <c r="H204" s="184"/>
      <c r="I204" s="184"/>
      <c r="J204" s="546"/>
      <c r="K204" s="237"/>
      <c r="L204" s="237"/>
      <c r="M204" s="237"/>
      <c r="N204" s="202">
        <f t="shared" si="67"/>
        <v>0</v>
      </c>
    </row>
    <row r="205" spans="1:14" s="14" customFormat="1" ht="22.5">
      <c r="A205" s="517"/>
      <c r="B205" s="515"/>
      <c r="C205" s="519"/>
      <c r="D205" s="265" t="s">
        <v>11</v>
      </c>
      <c r="E205" s="185"/>
      <c r="F205" s="185"/>
      <c r="G205" s="185"/>
      <c r="H205" s="186"/>
      <c r="I205" s="186"/>
      <c r="J205" s="550"/>
      <c r="K205" s="237"/>
      <c r="L205" s="237"/>
      <c r="M205" s="237"/>
      <c r="N205" s="44">
        <f t="shared" si="67"/>
        <v>0</v>
      </c>
    </row>
    <row r="206" spans="1:14" s="14" customFormat="1" ht="39.75" thickBot="1">
      <c r="A206" s="45" t="s">
        <v>28</v>
      </c>
      <c r="B206" s="46" t="s">
        <v>30</v>
      </c>
      <c r="C206" s="47"/>
      <c r="D206" s="48"/>
      <c r="E206" s="187"/>
      <c r="F206" s="187"/>
      <c r="G206" s="187"/>
      <c r="H206" s="187"/>
      <c r="I206" s="187"/>
      <c r="J206" s="188"/>
      <c r="K206" s="248"/>
      <c r="L206" s="248"/>
      <c r="M206" s="248"/>
      <c r="N206" s="249"/>
    </row>
    <row r="207" spans="1:14" s="14" customFormat="1" ht="21" thickBot="1">
      <c r="A207" s="503" t="s">
        <v>33</v>
      </c>
      <c r="B207" s="504"/>
      <c r="C207" s="504"/>
      <c r="D207" s="504"/>
      <c r="E207" s="504"/>
      <c r="F207" s="504"/>
      <c r="G207" s="504"/>
      <c r="H207" s="504"/>
      <c r="I207" s="504"/>
      <c r="J207" s="504"/>
      <c r="K207" s="504"/>
      <c r="L207" s="504"/>
      <c r="M207" s="504"/>
      <c r="N207" s="505"/>
    </row>
    <row r="208" spans="1:14" s="14" customFormat="1" ht="19.5">
      <c r="A208" s="541" t="s">
        <v>12</v>
      </c>
      <c r="B208" s="225" t="s">
        <v>24</v>
      </c>
      <c r="C208" s="287"/>
      <c r="D208" s="288"/>
      <c r="E208" s="287"/>
      <c r="F208" s="287"/>
      <c r="G208" s="287"/>
      <c r="H208" s="287"/>
      <c r="I208" s="287"/>
      <c r="J208" s="289"/>
      <c r="K208" s="290"/>
      <c r="L208" s="290"/>
      <c r="M208" s="290"/>
      <c r="N208" s="291"/>
    </row>
    <row r="209" spans="1:14" s="14" customFormat="1">
      <c r="A209" s="506"/>
      <c r="B209" s="243" t="s">
        <v>95</v>
      </c>
      <c r="C209" s="252"/>
      <c r="D209" s="292"/>
      <c r="E209" s="252"/>
      <c r="F209" s="252"/>
      <c r="G209" s="252"/>
      <c r="H209" s="252"/>
      <c r="I209" s="252"/>
      <c r="J209" s="253"/>
      <c r="K209" s="293"/>
      <c r="L209" s="293"/>
      <c r="M209" s="293"/>
      <c r="N209" s="294"/>
    </row>
    <row r="210" spans="1:14" s="14" customFormat="1" ht="19.5">
      <c r="A210" s="377"/>
      <c r="B210" s="378" t="s">
        <v>14</v>
      </c>
      <c r="C210" s="542" t="s">
        <v>15</v>
      </c>
      <c r="D210" s="542"/>
      <c r="E210" s="542"/>
      <c r="F210" s="542"/>
      <c r="G210" s="542"/>
      <c r="H210" s="542"/>
      <c r="I210" s="542"/>
      <c r="J210" s="542"/>
      <c r="K210" s="543"/>
      <c r="L210" s="543"/>
      <c r="M210" s="543"/>
      <c r="N210" s="544"/>
    </row>
    <row r="211" spans="1:14" s="14" customFormat="1" ht="22.5">
      <c r="A211" s="517" t="s">
        <v>16</v>
      </c>
      <c r="B211" s="513" t="s">
        <v>34</v>
      </c>
      <c r="C211" s="212"/>
      <c r="D211" s="211" t="s">
        <v>17</v>
      </c>
      <c r="E211" s="39">
        <f t="shared" ref="E211:I211" si="68">SUM(E212:E214)</f>
        <v>0</v>
      </c>
      <c r="F211" s="39">
        <f t="shared" si="68"/>
        <v>0</v>
      </c>
      <c r="G211" s="39">
        <f t="shared" si="68"/>
        <v>0</v>
      </c>
      <c r="H211" s="39">
        <f t="shared" si="68"/>
        <v>0</v>
      </c>
      <c r="I211" s="39">
        <f t="shared" si="68"/>
        <v>0</v>
      </c>
      <c r="J211" s="545"/>
      <c r="K211" s="39">
        <f t="shared" ref="K211:M211" si="69">SUM(K212:K214)</f>
        <v>0</v>
      </c>
      <c r="L211" s="39">
        <f t="shared" si="69"/>
        <v>0</v>
      </c>
      <c r="M211" s="39">
        <f t="shared" si="69"/>
        <v>0</v>
      </c>
      <c r="N211" s="44">
        <f>E211+H211+I211+K211+L211+M211</f>
        <v>0</v>
      </c>
    </row>
    <row r="212" spans="1:14" s="14" customFormat="1" ht="23.25">
      <c r="A212" s="517"/>
      <c r="B212" s="514"/>
      <c r="C212" s="12"/>
      <c r="D212" s="264" t="s">
        <v>18</v>
      </c>
      <c r="E212" s="183"/>
      <c r="F212" s="183"/>
      <c r="G212" s="183"/>
      <c r="H212" s="184"/>
      <c r="I212" s="184"/>
      <c r="J212" s="546"/>
      <c r="K212" s="237"/>
      <c r="L212" s="237"/>
      <c r="M212" s="237"/>
      <c r="N212" s="202">
        <f t="shared" ref="N212:N214" si="70">E212+H212+I212+K212+L212+M212</f>
        <v>0</v>
      </c>
    </row>
    <row r="213" spans="1:14" s="14" customFormat="1" ht="23.25">
      <c r="A213" s="517"/>
      <c r="B213" s="514"/>
      <c r="C213" s="12"/>
      <c r="D213" s="264" t="s">
        <v>10</v>
      </c>
      <c r="E213" s="183"/>
      <c r="F213" s="183"/>
      <c r="G213" s="183"/>
      <c r="H213" s="184"/>
      <c r="I213" s="184"/>
      <c r="J213" s="546"/>
      <c r="K213" s="237"/>
      <c r="L213" s="237"/>
      <c r="M213" s="237"/>
      <c r="N213" s="202">
        <f t="shared" si="70"/>
        <v>0</v>
      </c>
    </row>
    <row r="214" spans="1:14" s="14" customFormat="1" ht="23.25" thickBot="1">
      <c r="A214" s="517"/>
      <c r="B214" s="514"/>
      <c r="C214" s="209"/>
      <c r="D214" s="265" t="s">
        <v>11</v>
      </c>
      <c r="E214" s="363"/>
      <c r="F214" s="363"/>
      <c r="G214" s="363"/>
      <c r="H214" s="235"/>
      <c r="I214" s="235"/>
      <c r="J214" s="546"/>
      <c r="K214" s="355"/>
      <c r="L214" s="355"/>
      <c r="M214" s="355"/>
      <c r="N214" s="364">
        <f t="shared" si="70"/>
        <v>0</v>
      </c>
    </row>
    <row r="215" spans="1:14" s="14" customFormat="1" ht="40.5">
      <c r="A215" s="529">
        <v>1</v>
      </c>
      <c r="B215" s="63" t="s">
        <v>50</v>
      </c>
      <c r="C215" s="532"/>
      <c r="D215" s="64" t="s">
        <v>9</v>
      </c>
      <c r="E215" s="501">
        <f>E216+E217+E218</f>
        <v>0</v>
      </c>
      <c r="F215" s="501">
        <f t="shared" ref="F215:I215" si="71">F216+F217+F218</f>
        <v>0</v>
      </c>
      <c r="G215" s="501">
        <f t="shared" si="71"/>
        <v>0</v>
      </c>
      <c r="H215" s="501">
        <f t="shared" si="71"/>
        <v>0</v>
      </c>
      <c r="I215" s="501">
        <f t="shared" si="71"/>
        <v>0</v>
      </c>
      <c r="J215" s="535"/>
      <c r="K215" s="501">
        <f t="shared" ref="K215:N215" si="72">K216+K217+K218</f>
        <v>0</v>
      </c>
      <c r="L215" s="501">
        <f t="shared" si="72"/>
        <v>0</v>
      </c>
      <c r="M215" s="501">
        <f t="shared" si="72"/>
        <v>0</v>
      </c>
      <c r="N215" s="502">
        <f t="shared" si="72"/>
        <v>0</v>
      </c>
    </row>
    <row r="216" spans="1:14" s="14" customFormat="1">
      <c r="A216" s="530"/>
      <c r="B216" s="538" t="str">
        <f>F190</f>
        <v>ЭКОЛОГИЯ</v>
      </c>
      <c r="C216" s="533"/>
      <c r="D216" s="488" t="s">
        <v>18</v>
      </c>
      <c r="E216" s="489"/>
      <c r="F216" s="489"/>
      <c r="G216" s="489"/>
      <c r="H216" s="489"/>
      <c r="I216" s="489"/>
      <c r="J216" s="536"/>
      <c r="K216" s="490"/>
      <c r="L216" s="490"/>
      <c r="M216" s="490"/>
      <c r="N216" s="491">
        <f t="shared" ref="N216:N218" si="73">E216+H216+I216+K216+L216+M216</f>
        <v>0</v>
      </c>
    </row>
    <row r="217" spans="1:14" s="14" customFormat="1">
      <c r="A217" s="530"/>
      <c r="B217" s="539"/>
      <c r="C217" s="533"/>
      <c r="D217" s="488" t="s">
        <v>10</v>
      </c>
      <c r="E217" s="489"/>
      <c r="F217" s="489"/>
      <c r="G217" s="489"/>
      <c r="H217" s="489"/>
      <c r="I217" s="489"/>
      <c r="J217" s="536"/>
      <c r="K217" s="490"/>
      <c r="L217" s="490"/>
      <c r="M217" s="490"/>
      <c r="N217" s="491">
        <f t="shared" si="73"/>
        <v>0</v>
      </c>
    </row>
    <row r="218" spans="1:14" s="14" customFormat="1" ht="21" thickBot="1">
      <c r="A218" s="531"/>
      <c r="B218" s="540"/>
      <c r="C218" s="534"/>
      <c r="D218" s="492" t="s">
        <v>11</v>
      </c>
      <c r="E218" s="493"/>
      <c r="F218" s="493"/>
      <c r="G218" s="493"/>
      <c r="H218" s="493"/>
      <c r="I218" s="493"/>
      <c r="J218" s="537"/>
      <c r="K218" s="494"/>
      <c r="L218" s="494"/>
      <c r="M218" s="494"/>
      <c r="N218" s="495">
        <f t="shared" si="73"/>
        <v>0</v>
      </c>
    </row>
    <row r="219" spans="1:14" s="14" customFormat="1" ht="56.25" customHeight="1" thickBot="1">
      <c r="A219" s="404"/>
      <c r="B219" s="405"/>
      <c r="C219" s="405"/>
      <c r="D219" s="405"/>
      <c r="E219" s="407" t="s">
        <v>86</v>
      </c>
      <c r="F219" s="408" t="s">
        <v>56</v>
      </c>
      <c r="G219" s="409"/>
      <c r="H219" s="409"/>
      <c r="I219" s="409"/>
      <c r="J219" s="409"/>
      <c r="K219" s="405"/>
      <c r="L219" s="405"/>
      <c r="M219" s="405"/>
      <c r="N219" s="406"/>
    </row>
    <row r="220" spans="1:14" s="14" customFormat="1" ht="21" thickBot="1">
      <c r="A220" s="554" t="s">
        <v>32</v>
      </c>
      <c r="B220" s="555"/>
      <c r="C220" s="555"/>
      <c r="D220" s="555"/>
      <c r="E220" s="555"/>
      <c r="F220" s="555"/>
      <c r="G220" s="555"/>
      <c r="H220" s="555"/>
      <c r="I220" s="555"/>
      <c r="J220" s="555"/>
      <c r="K220" s="555"/>
      <c r="L220" s="555"/>
      <c r="M220" s="555"/>
      <c r="N220" s="556"/>
    </row>
    <row r="221" spans="1:14" s="14" customFormat="1" ht="19.5">
      <c r="A221" s="541" t="s">
        <v>12</v>
      </c>
      <c r="B221" s="225" t="s">
        <v>24</v>
      </c>
      <c r="C221" s="226"/>
      <c r="D221" s="227"/>
      <c r="E221" s="226"/>
      <c r="F221" s="226"/>
      <c r="G221" s="226"/>
      <c r="H221" s="226"/>
      <c r="I221" s="226"/>
      <c r="J221" s="228"/>
      <c r="K221" s="281"/>
      <c r="L221" s="281"/>
      <c r="M221" s="281"/>
      <c r="N221" s="282"/>
    </row>
    <row r="222" spans="1:14" s="14" customFormat="1">
      <c r="A222" s="547"/>
      <c r="B222" s="243" t="s">
        <v>95</v>
      </c>
      <c r="C222" s="232"/>
      <c r="D222" s="283"/>
      <c r="E222" s="232"/>
      <c r="F222" s="232"/>
      <c r="G222" s="232"/>
      <c r="H222" s="232"/>
      <c r="I222" s="232"/>
      <c r="J222" s="233"/>
      <c r="K222" s="232"/>
      <c r="L222" s="232"/>
      <c r="M222" s="232"/>
      <c r="N222" s="234"/>
    </row>
    <row r="223" spans="1:14" s="14" customFormat="1" ht="19.5">
      <c r="A223" s="375"/>
      <c r="B223" s="376" t="s">
        <v>14</v>
      </c>
      <c r="C223" s="548" t="s">
        <v>15</v>
      </c>
      <c r="D223" s="549"/>
      <c r="E223" s="549"/>
      <c r="F223" s="549"/>
      <c r="G223" s="549"/>
      <c r="H223" s="549"/>
      <c r="I223" s="549"/>
      <c r="J223" s="549"/>
      <c r="K223" s="543"/>
      <c r="L223" s="543"/>
      <c r="M223" s="543"/>
      <c r="N223" s="544"/>
    </row>
    <row r="224" spans="1:14" s="14" customFormat="1" ht="22.5">
      <c r="A224" s="516" t="s">
        <v>16</v>
      </c>
      <c r="B224" s="513" t="s">
        <v>34</v>
      </c>
      <c r="C224" s="518"/>
      <c r="D224" s="210" t="s">
        <v>17</v>
      </c>
      <c r="E224" s="39">
        <f t="shared" ref="E224:I224" si="74">SUM(E225:E227)</f>
        <v>0</v>
      </c>
      <c r="F224" s="39">
        <f t="shared" si="74"/>
        <v>0</v>
      </c>
      <c r="G224" s="39">
        <f t="shared" si="74"/>
        <v>0</v>
      </c>
      <c r="H224" s="39">
        <f t="shared" si="74"/>
        <v>0</v>
      </c>
      <c r="I224" s="39">
        <f t="shared" si="74"/>
        <v>0</v>
      </c>
      <c r="J224" s="545"/>
      <c r="K224" s="39">
        <f t="shared" ref="K224:M224" si="75">SUM(K225:K227)</f>
        <v>0</v>
      </c>
      <c r="L224" s="39">
        <f t="shared" si="75"/>
        <v>0</v>
      </c>
      <c r="M224" s="39">
        <f t="shared" si="75"/>
        <v>0</v>
      </c>
      <c r="N224" s="44">
        <f>E224+H224+I224+K224+L224+M224</f>
        <v>0</v>
      </c>
    </row>
    <row r="225" spans="1:14" s="14" customFormat="1" ht="23.25">
      <c r="A225" s="517"/>
      <c r="B225" s="514"/>
      <c r="C225" s="519"/>
      <c r="D225" s="264" t="s">
        <v>18</v>
      </c>
      <c r="E225" s="183"/>
      <c r="F225" s="183"/>
      <c r="G225" s="183"/>
      <c r="H225" s="184"/>
      <c r="I225" s="184"/>
      <c r="J225" s="546"/>
      <c r="K225" s="237"/>
      <c r="L225" s="237"/>
      <c r="M225" s="237"/>
      <c r="N225" s="202">
        <f t="shared" ref="N225:N227" si="76">E225+H225+I225+K225+L225+M225</f>
        <v>0</v>
      </c>
    </row>
    <row r="226" spans="1:14" s="14" customFormat="1" ht="23.25">
      <c r="A226" s="517"/>
      <c r="B226" s="514"/>
      <c r="C226" s="519"/>
      <c r="D226" s="264" t="s">
        <v>10</v>
      </c>
      <c r="E226" s="183"/>
      <c r="F226" s="183"/>
      <c r="G226" s="183"/>
      <c r="H226" s="184"/>
      <c r="I226" s="184"/>
      <c r="J226" s="546"/>
      <c r="K226" s="237"/>
      <c r="L226" s="237"/>
      <c r="M226" s="237"/>
      <c r="N226" s="202">
        <f t="shared" si="76"/>
        <v>0</v>
      </c>
    </row>
    <row r="227" spans="1:14" s="14" customFormat="1" ht="22.5">
      <c r="A227" s="551"/>
      <c r="B227" s="515"/>
      <c r="C227" s="552"/>
      <c r="D227" s="284" t="s">
        <v>11</v>
      </c>
      <c r="E227" s="185"/>
      <c r="F227" s="185"/>
      <c r="G227" s="185"/>
      <c r="H227" s="186"/>
      <c r="I227" s="186"/>
      <c r="J227" s="550"/>
      <c r="K227" s="237"/>
      <c r="L227" s="237"/>
      <c r="M227" s="237"/>
      <c r="N227" s="44">
        <f t="shared" si="76"/>
        <v>0</v>
      </c>
    </row>
    <row r="228" spans="1:14" s="14" customFormat="1" ht="19.5">
      <c r="A228" s="506" t="s">
        <v>13</v>
      </c>
      <c r="B228" s="239" t="s">
        <v>24</v>
      </c>
      <c r="C228" s="285"/>
      <c r="D228" s="286"/>
      <c r="E228" s="240"/>
      <c r="F228" s="240"/>
      <c r="G228" s="240"/>
      <c r="H228" s="240"/>
      <c r="I228" s="240"/>
      <c r="J228" s="241"/>
      <c r="K228" s="237"/>
      <c r="L228" s="237"/>
      <c r="M228" s="237"/>
      <c r="N228" s="242"/>
    </row>
    <row r="229" spans="1:14" s="14" customFormat="1">
      <c r="A229" s="547"/>
      <c r="B229" s="243" t="s">
        <v>95</v>
      </c>
      <c r="C229" s="232"/>
      <c r="D229" s="283"/>
      <c r="E229" s="232"/>
      <c r="F229" s="232"/>
      <c r="G229" s="232"/>
      <c r="H229" s="232"/>
      <c r="I229" s="232"/>
      <c r="J229" s="233"/>
      <c r="K229" s="232"/>
      <c r="L229" s="232"/>
      <c r="M229" s="232"/>
      <c r="N229" s="234"/>
    </row>
    <row r="230" spans="1:14" s="14" customFormat="1" ht="19.5">
      <c r="A230" s="375"/>
      <c r="B230" s="376" t="s">
        <v>14</v>
      </c>
      <c r="C230" s="548" t="s">
        <v>15</v>
      </c>
      <c r="D230" s="549"/>
      <c r="E230" s="549"/>
      <c r="F230" s="549"/>
      <c r="G230" s="549"/>
      <c r="H230" s="549"/>
      <c r="I230" s="549"/>
      <c r="J230" s="549"/>
      <c r="K230" s="543"/>
      <c r="L230" s="543"/>
      <c r="M230" s="543"/>
      <c r="N230" s="544"/>
    </row>
    <row r="231" spans="1:14" s="14" customFormat="1" ht="22.5">
      <c r="A231" s="516" t="s">
        <v>29</v>
      </c>
      <c r="B231" s="513" t="s">
        <v>34</v>
      </c>
      <c r="C231" s="518"/>
      <c r="D231" s="210" t="s">
        <v>17</v>
      </c>
      <c r="E231" s="39">
        <f t="shared" ref="E231:I231" si="77">SUM(E232:E234)</f>
        <v>0</v>
      </c>
      <c r="F231" s="39">
        <f t="shared" si="77"/>
        <v>0</v>
      </c>
      <c r="G231" s="39">
        <f t="shared" si="77"/>
        <v>0</v>
      </c>
      <c r="H231" s="39">
        <f t="shared" si="77"/>
        <v>0</v>
      </c>
      <c r="I231" s="39">
        <f t="shared" si="77"/>
        <v>0</v>
      </c>
      <c r="J231" s="545"/>
      <c r="K231" s="39">
        <f t="shared" ref="K231:M231" si="78">SUM(K232:K234)</f>
        <v>0</v>
      </c>
      <c r="L231" s="39">
        <f t="shared" si="78"/>
        <v>0</v>
      </c>
      <c r="M231" s="39">
        <f t="shared" si="78"/>
        <v>0</v>
      </c>
      <c r="N231" s="44">
        <f>E231+H231+I231+K231+L231+M231</f>
        <v>0</v>
      </c>
    </row>
    <row r="232" spans="1:14" s="14" customFormat="1" ht="23.25">
      <c r="A232" s="517"/>
      <c r="B232" s="514"/>
      <c r="C232" s="519"/>
      <c r="D232" s="264" t="s">
        <v>18</v>
      </c>
      <c r="E232" s="183"/>
      <c r="F232" s="183"/>
      <c r="G232" s="183"/>
      <c r="H232" s="184"/>
      <c r="I232" s="184"/>
      <c r="J232" s="546"/>
      <c r="K232" s="237"/>
      <c r="L232" s="237"/>
      <c r="M232" s="237"/>
      <c r="N232" s="202">
        <f t="shared" ref="N232:N234" si="79">E232+H232+I232+K232+L232+M232</f>
        <v>0</v>
      </c>
    </row>
    <row r="233" spans="1:14" s="14" customFormat="1" ht="23.25">
      <c r="A233" s="517"/>
      <c r="B233" s="514"/>
      <c r="C233" s="519"/>
      <c r="D233" s="264" t="s">
        <v>10</v>
      </c>
      <c r="E233" s="183"/>
      <c r="F233" s="183"/>
      <c r="G233" s="183"/>
      <c r="H233" s="184"/>
      <c r="I233" s="184"/>
      <c r="J233" s="546"/>
      <c r="K233" s="237"/>
      <c r="L233" s="237"/>
      <c r="M233" s="237"/>
      <c r="N233" s="202">
        <f t="shared" si="79"/>
        <v>0</v>
      </c>
    </row>
    <row r="234" spans="1:14" s="14" customFormat="1" ht="22.5">
      <c r="A234" s="517"/>
      <c r="B234" s="515"/>
      <c r="C234" s="519"/>
      <c r="D234" s="265" t="s">
        <v>11</v>
      </c>
      <c r="E234" s="185"/>
      <c r="F234" s="185"/>
      <c r="G234" s="185"/>
      <c r="H234" s="186"/>
      <c r="I234" s="186"/>
      <c r="J234" s="550"/>
      <c r="K234" s="237"/>
      <c r="L234" s="237"/>
      <c r="M234" s="237"/>
      <c r="N234" s="44">
        <f t="shared" si="79"/>
        <v>0</v>
      </c>
    </row>
    <row r="235" spans="1:14" s="14" customFormat="1" ht="39.75" thickBot="1">
      <c r="A235" s="45" t="s">
        <v>28</v>
      </c>
      <c r="B235" s="46" t="s">
        <v>30</v>
      </c>
      <c r="C235" s="47"/>
      <c r="D235" s="48"/>
      <c r="E235" s="187"/>
      <c r="F235" s="187"/>
      <c r="G235" s="187"/>
      <c r="H235" s="187"/>
      <c r="I235" s="187"/>
      <c r="J235" s="188"/>
      <c r="K235" s="248"/>
      <c r="L235" s="248"/>
      <c r="M235" s="248"/>
      <c r="N235" s="249"/>
    </row>
    <row r="236" spans="1:14" s="14" customFormat="1" ht="21" thickBot="1">
      <c r="A236" s="503" t="s">
        <v>33</v>
      </c>
      <c r="B236" s="504"/>
      <c r="C236" s="504"/>
      <c r="D236" s="504"/>
      <c r="E236" s="504"/>
      <c r="F236" s="504"/>
      <c r="G236" s="504"/>
      <c r="H236" s="504"/>
      <c r="I236" s="504"/>
      <c r="J236" s="504"/>
      <c r="K236" s="504"/>
      <c r="L236" s="504"/>
      <c r="M236" s="504"/>
      <c r="N236" s="505"/>
    </row>
    <row r="237" spans="1:14" s="14" customFormat="1" ht="19.5">
      <c r="A237" s="541" t="s">
        <v>12</v>
      </c>
      <c r="B237" s="225" t="s">
        <v>24</v>
      </c>
      <c r="C237" s="287"/>
      <c r="D237" s="288"/>
      <c r="E237" s="287"/>
      <c r="F237" s="287"/>
      <c r="G237" s="287"/>
      <c r="H237" s="287"/>
      <c r="I237" s="287"/>
      <c r="J237" s="289"/>
      <c r="K237" s="290"/>
      <c r="L237" s="290"/>
      <c r="M237" s="290"/>
      <c r="N237" s="291"/>
    </row>
    <row r="238" spans="1:14" s="14" customFormat="1">
      <c r="A238" s="506"/>
      <c r="B238" s="243" t="s">
        <v>95</v>
      </c>
      <c r="C238" s="252"/>
      <c r="D238" s="292"/>
      <c r="E238" s="252"/>
      <c r="F238" s="252"/>
      <c r="G238" s="252"/>
      <c r="H238" s="252"/>
      <c r="I238" s="252"/>
      <c r="J238" s="253"/>
      <c r="K238" s="293"/>
      <c r="L238" s="293"/>
      <c r="M238" s="293"/>
      <c r="N238" s="294"/>
    </row>
    <row r="239" spans="1:14" s="14" customFormat="1" ht="19.5">
      <c r="A239" s="377"/>
      <c r="B239" s="378" t="s">
        <v>14</v>
      </c>
      <c r="C239" s="542" t="s">
        <v>15</v>
      </c>
      <c r="D239" s="542"/>
      <c r="E239" s="542"/>
      <c r="F239" s="542"/>
      <c r="G239" s="542"/>
      <c r="H239" s="542"/>
      <c r="I239" s="542"/>
      <c r="J239" s="542"/>
      <c r="K239" s="543"/>
      <c r="L239" s="543"/>
      <c r="M239" s="543"/>
      <c r="N239" s="544"/>
    </row>
    <row r="240" spans="1:14" s="14" customFormat="1" ht="22.5">
      <c r="A240" s="517" t="s">
        <v>16</v>
      </c>
      <c r="B240" s="513" t="s">
        <v>34</v>
      </c>
      <c r="C240" s="212"/>
      <c r="D240" s="211" t="s">
        <v>17</v>
      </c>
      <c r="E240" s="39">
        <f t="shared" ref="E240:I240" si="80">SUM(E241:E243)</f>
        <v>0</v>
      </c>
      <c r="F240" s="39">
        <f t="shared" si="80"/>
        <v>0</v>
      </c>
      <c r="G240" s="39">
        <f t="shared" si="80"/>
        <v>0</v>
      </c>
      <c r="H240" s="39">
        <f t="shared" si="80"/>
        <v>0</v>
      </c>
      <c r="I240" s="39">
        <f t="shared" si="80"/>
        <v>0</v>
      </c>
      <c r="J240" s="545"/>
      <c r="K240" s="39">
        <f t="shared" ref="K240:M240" si="81">SUM(K241:K243)</f>
        <v>0</v>
      </c>
      <c r="L240" s="39">
        <f t="shared" si="81"/>
        <v>0</v>
      </c>
      <c r="M240" s="39">
        <f t="shared" si="81"/>
        <v>0</v>
      </c>
      <c r="N240" s="44">
        <f>E240+H240+I240+K240+L240+M240</f>
        <v>0</v>
      </c>
    </row>
    <row r="241" spans="1:14" s="14" customFormat="1" ht="23.25">
      <c r="A241" s="517"/>
      <c r="B241" s="514"/>
      <c r="C241" s="12"/>
      <c r="D241" s="264" t="s">
        <v>18</v>
      </c>
      <c r="E241" s="183"/>
      <c r="F241" s="183"/>
      <c r="G241" s="183"/>
      <c r="H241" s="184"/>
      <c r="I241" s="184"/>
      <c r="J241" s="546"/>
      <c r="K241" s="237"/>
      <c r="L241" s="237"/>
      <c r="M241" s="237"/>
      <c r="N241" s="202">
        <f t="shared" ref="N241:N243" si="82">E241+H241+I241+K241+L241+M241</f>
        <v>0</v>
      </c>
    </row>
    <row r="242" spans="1:14" s="14" customFormat="1" ht="23.25">
      <c r="A242" s="517"/>
      <c r="B242" s="514"/>
      <c r="C242" s="12"/>
      <c r="D242" s="264" t="s">
        <v>10</v>
      </c>
      <c r="E242" s="183"/>
      <c r="F242" s="183"/>
      <c r="G242" s="183"/>
      <c r="H242" s="184"/>
      <c r="I242" s="184"/>
      <c r="J242" s="546"/>
      <c r="K242" s="237"/>
      <c r="L242" s="237"/>
      <c r="M242" s="237"/>
      <c r="N242" s="202">
        <f t="shared" si="82"/>
        <v>0</v>
      </c>
    </row>
    <row r="243" spans="1:14" s="14" customFormat="1" ht="22.5">
      <c r="A243" s="517"/>
      <c r="B243" s="514"/>
      <c r="C243" s="209"/>
      <c r="D243" s="265" t="s">
        <v>11</v>
      </c>
      <c r="E243" s="185"/>
      <c r="F243" s="185"/>
      <c r="G243" s="185"/>
      <c r="H243" s="186"/>
      <c r="I243" s="186"/>
      <c r="J243" s="550"/>
      <c r="K243" s="237"/>
      <c r="L243" s="237"/>
      <c r="M243" s="237"/>
      <c r="N243" s="44">
        <f t="shared" si="82"/>
        <v>0</v>
      </c>
    </row>
    <row r="244" spans="1:14" s="14" customFormat="1" ht="40.5">
      <c r="A244" s="530">
        <v>1</v>
      </c>
      <c r="B244" s="38" t="s">
        <v>50</v>
      </c>
      <c r="C244" s="533"/>
      <c r="D244" s="19" t="s">
        <v>9</v>
      </c>
      <c r="E244" s="486">
        <f>E245+E246+E247</f>
        <v>0</v>
      </c>
      <c r="F244" s="486">
        <f t="shared" ref="F244:I244" si="83">F245+F246+F247</f>
        <v>0</v>
      </c>
      <c r="G244" s="486">
        <f t="shared" si="83"/>
        <v>0</v>
      </c>
      <c r="H244" s="486">
        <f t="shared" si="83"/>
        <v>0</v>
      </c>
      <c r="I244" s="486">
        <f t="shared" si="83"/>
        <v>0</v>
      </c>
      <c r="J244" s="553"/>
      <c r="K244" s="486">
        <f t="shared" ref="K244:N244" si="84">K245+K246+K247</f>
        <v>0</v>
      </c>
      <c r="L244" s="486">
        <f t="shared" si="84"/>
        <v>0</v>
      </c>
      <c r="M244" s="486">
        <f t="shared" si="84"/>
        <v>0</v>
      </c>
      <c r="N244" s="487">
        <f t="shared" si="84"/>
        <v>0</v>
      </c>
    </row>
    <row r="245" spans="1:14" s="14" customFormat="1">
      <c r="A245" s="530"/>
      <c r="B245" s="538" t="str">
        <f>F219</f>
        <v>БЕЗОПАСНЫЕ И КАЧЕСТВЕННЫЕ АВТОМОБИЛЬНЫЕ ДОРОГИ</v>
      </c>
      <c r="C245" s="533"/>
      <c r="D245" s="488" t="s">
        <v>18</v>
      </c>
      <c r="E245" s="489"/>
      <c r="F245" s="489"/>
      <c r="G245" s="489"/>
      <c r="H245" s="489"/>
      <c r="I245" s="489"/>
      <c r="J245" s="536"/>
      <c r="K245" s="490"/>
      <c r="L245" s="490"/>
      <c r="M245" s="490"/>
      <c r="N245" s="491">
        <f t="shared" ref="N245:N247" si="85">E245+H245+I245+K245+L245+M245</f>
        <v>0</v>
      </c>
    </row>
    <row r="246" spans="1:14" s="14" customFormat="1">
      <c r="A246" s="530"/>
      <c r="B246" s="539"/>
      <c r="C246" s="533"/>
      <c r="D246" s="488" t="s">
        <v>10</v>
      </c>
      <c r="E246" s="489"/>
      <c r="F246" s="489"/>
      <c r="G246" s="489"/>
      <c r="H246" s="489"/>
      <c r="I246" s="489"/>
      <c r="J246" s="536"/>
      <c r="K246" s="490"/>
      <c r="L246" s="490"/>
      <c r="M246" s="490"/>
      <c r="N246" s="491">
        <f t="shared" si="85"/>
        <v>0</v>
      </c>
    </row>
    <row r="247" spans="1:14" s="14" customFormat="1" ht="21" thickBot="1">
      <c r="A247" s="531"/>
      <c r="B247" s="540"/>
      <c r="C247" s="534"/>
      <c r="D247" s="492" t="s">
        <v>11</v>
      </c>
      <c r="E247" s="493"/>
      <c r="F247" s="493"/>
      <c r="G247" s="493"/>
      <c r="H247" s="493"/>
      <c r="I247" s="493"/>
      <c r="J247" s="537"/>
      <c r="K247" s="494"/>
      <c r="L247" s="494"/>
      <c r="M247" s="494"/>
      <c r="N247" s="495">
        <f t="shared" si="85"/>
        <v>0</v>
      </c>
    </row>
    <row r="248" spans="1:14" s="14" customFormat="1" ht="65.25" customHeight="1" thickBot="1">
      <c r="A248" s="404"/>
      <c r="B248" s="405"/>
      <c r="C248" s="405"/>
      <c r="D248" s="405"/>
      <c r="E248" s="407" t="s">
        <v>87</v>
      </c>
      <c r="F248" s="408" t="s">
        <v>57</v>
      </c>
      <c r="G248" s="409"/>
      <c r="H248" s="409"/>
      <c r="I248" s="409"/>
      <c r="J248" s="405"/>
      <c r="K248" s="405"/>
      <c r="L248" s="405"/>
      <c r="M248" s="405"/>
      <c r="N248" s="406"/>
    </row>
    <row r="249" spans="1:14" s="14" customFormat="1" ht="21" thickBot="1">
      <c r="A249" s="554" t="s">
        <v>32</v>
      </c>
      <c r="B249" s="555"/>
      <c r="C249" s="555"/>
      <c r="D249" s="555"/>
      <c r="E249" s="555"/>
      <c r="F249" s="555"/>
      <c r="G249" s="555"/>
      <c r="H249" s="555"/>
      <c r="I249" s="555"/>
      <c r="J249" s="555"/>
      <c r="K249" s="555"/>
      <c r="L249" s="555"/>
      <c r="M249" s="555"/>
      <c r="N249" s="556"/>
    </row>
    <row r="250" spans="1:14" s="14" customFormat="1" ht="19.5">
      <c r="A250" s="541" t="s">
        <v>12</v>
      </c>
      <c r="B250" s="225" t="s">
        <v>24</v>
      </c>
      <c r="C250" s="226"/>
      <c r="D250" s="227"/>
      <c r="E250" s="226"/>
      <c r="F250" s="226"/>
      <c r="G250" s="226"/>
      <c r="H250" s="226"/>
      <c r="I250" s="226"/>
      <c r="J250" s="228"/>
      <c r="K250" s="281"/>
      <c r="L250" s="281"/>
      <c r="M250" s="281"/>
      <c r="N250" s="282"/>
    </row>
    <row r="251" spans="1:14" s="14" customFormat="1">
      <c r="A251" s="547"/>
      <c r="B251" s="243" t="s">
        <v>95</v>
      </c>
      <c r="C251" s="232"/>
      <c r="D251" s="283"/>
      <c r="E251" s="232"/>
      <c r="F251" s="232"/>
      <c r="G251" s="232"/>
      <c r="H251" s="232"/>
      <c r="I251" s="232"/>
      <c r="J251" s="233"/>
      <c r="K251" s="232"/>
      <c r="L251" s="232"/>
      <c r="M251" s="232"/>
      <c r="N251" s="234"/>
    </row>
    <row r="252" spans="1:14" s="14" customFormat="1" ht="19.5">
      <c r="A252" s="375"/>
      <c r="B252" s="376" t="s">
        <v>14</v>
      </c>
      <c r="C252" s="548" t="s">
        <v>15</v>
      </c>
      <c r="D252" s="549"/>
      <c r="E252" s="549"/>
      <c r="F252" s="549"/>
      <c r="G252" s="549"/>
      <c r="H252" s="549"/>
      <c r="I252" s="549"/>
      <c r="J252" s="549"/>
      <c r="K252" s="543"/>
      <c r="L252" s="543"/>
      <c r="M252" s="543"/>
      <c r="N252" s="544"/>
    </row>
    <row r="253" spans="1:14" s="14" customFormat="1" ht="22.5">
      <c r="A253" s="516" t="s">
        <v>16</v>
      </c>
      <c r="B253" s="513" t="s">
        <v>34</v>
      </c>
      <c r="C253" s="518"/>
      <c r="D253" s="210" t="s">
        <v>17</v>
      </c>
      <c r="E253" s="39">
        <f t="shared" ref="E253:I253" si="86">SUM(E254:E256)</f>
        <v>0</v>
      </c>
      <c r="F253" s="39">
        <f t="shared" si="86"/>
        <v>0</v>
      </c>
      <c r="G253" s="39">
        <f t="shared" si="86"/>
        <v>0</v>
      </c>
      <c r="H253" s="39">
        <f t="shared" si="86"/>
        <v>0</v>
      </c>
      <c r="I253" s="39">
        <f t="shared" si="86"/>
        <v>0</v>
      </c>
      <c r="J253" s="545"/>
      <c r="K253" s="39">
        <f t="shared" ref="K253:M253" si="87">SUM(K254:K256)</f>
        <v>0</v>
      </c>
      <c r="L253" s="39">
        <f t="shared" si="87"/>
        <v>0</v>
      </c>
      <c r="M253" s="39">
        <f t="shared" si="87"/>
        <v>0</v>
      </c>
      <c r="N253" s="44">
        <f>E253+H253+I253+K253+L253+M253</f>
        <v>0</v>
      </c>
    </row>
    <row r="254" spans="1:14" s="14" customFormat="1" ht="23.25">
      <c r="A254" s="517"/>
      <c r="B254" s="514"/>
      <c r="C254" s="519"/>
      <c r="D254" s="264" t="s">
        <v>18</v>
      </c>
      <c r="E254" s="183"/>
      <c r="F254" s="183"/>
      <c r="G254" s="183"/>
      <c r="H254" s="184"/>
      <c r="I254" s="184"/>
      <c r="J254" s="546"/>
      <c r="K254" s="237"/>
      <c r="L254" s="237"/>
      <c r="M254" s="237"/>
      <c r="N254" s="202">
        <f t="shared" ref="N254:N256" si="88">E254+H254+I254+K254+L254+M254</f>
        <v>0</v>
      </c>
    </row>
    <row r="255" spans="1:14" s="14" customFormat="1" ht="23.25">
      <c r="A255" s="517"/>
      <c r="B255" s="514"/>
      <c r="C255" s="519"/>
      <c r="D255" s="264" t="s">
        <v>10</v>
      </c>
      <c r="E255" s="183"/>
      <c r="F255" s="183"/>
      <c r="G255" s="183"/>
      <c r="H255" s="184"/>
      <c r="I255" s="184"/>
      <c r="J255" s="546"/>
      <c r="K255" s="237"/>
      <c r="L255" s="237"/>
      <c r="M255" s="237"/>
      <c r="N255" s="202">
        <f t="shared" si="88"/>
        <v>0</v>
      </c>
    </row>
    <row r="256" spans="1:14" s="14" customFormat="1" ht="22.5">
      <c r="A256" s="551"/>
      <c r="B256" s="515"/>
      <c r="C256" s="552"/>
      <c r="D256" s="284" t="s">
        <v>11</v>
      </c>
      <c r="E256" s="185"/>
      <c r="F256" s="185"/>
      <c r="G256" s="185"/>
      <c r="H256" s="186"/>
      <c r="I256" s="186"/>
      <c r="J256" s="550"/>
      <c r="K256" s="237"/>
      <c r="L256" s="237"/>
      <c r="M256" s="237"/>
      <c r="N256" s="44">
        <f t="shared" si="88"/>
        <v>0</v>
      </c>
    </row>
    <row r="257" spans="1:14" s="14" customFormat="1" ht="19.5">
      <c r="A257" s="506" t="s">
        <v>13</v>
      </c>
      <c r="B257" s="239" t="s">
        <v>24</v>
      </c>
      <c r="C257" s="285"/>
      <c r="D257" s="286"/>
      <c r="E257" s="240"/>
      <c r="F257" s="240"/>
      <c r="G257" s="240"/>
      <c r="H257" s="240"/>
      <c r="I257" s="240"/>
      <c r="J257" s="241"/>
      <c r="K257" s="237"/>
      <c r="L257" s="237"/>
      <c r="M257" s="237"/>
      <c r="N257" s="242"/>
    </row>
    <row r="258" spans="1:14" s="14" customFormat="1">
      <c r="A258" s="547"/>
      <c r="B258" s="243" t="s">
        <v>95</v>
      </c>
      <c r="C258" s="232"/>
      <c r="D258" s="283"/>
      <c r="E258" s="232"/>
      <c r="F258" s="232"/>
      <c r="G258" s="232"/>
      <c r="H258" s="232"/>
      <c r="I258" s="232"/>
      <c r="J258" s="233"/>
      <c r="K258" s="232"/>
      <c r="L258" s="232"/>
      <c r="M258" s="232"/>
      <c r="N258" s="234"/>
    </row>
    <row r="259" spans="1:14" s="14" customFormat="1" ht="19.5">
      <c r="A259" s="375"/>
      <c r="B259" s="376" t="s">
        <v>14</v>
      </c>
      <c r="C259" s="548" t="s">
        <v>15</v>
      </c>
      <c r="D259" s="549"/>
      <c r="E259" s="549"/>
      <c r="F259" s="549"/>
      <c r="G259" s="549"/>
      <c r="H259" s="549"/>
      <c r="I259" s="549"/>
      <c r="J259" s="549"/>
      <c r="K259" s="543"/>
      <c r="L259" s="543"/>
      <c r="M259" s="543"/>
      <c r="N259" s="544"/>
    </row>
    <row r="260" spans="1:14" s="14" customFormat="1" ht="22.5">
      <c r="A260" s="516" t="s">
        <v>29</v>
      </c>
      <c r="B260" s="513" t="s">
        <v>34</v>
      </c>
      <c r="C260" s="518"/>
      <c r="D260" s="210" t="s">
        <v>17</v>
      </c>
      <c r="E260" s="39">
        <f t="shared" ref="E260:I260" si="89">SUM(E261:E263)</f>
        <v>0</v>
      </c>
      <c r="F260" s="39">
        <f t="shared" si="89"/>
        <v>0</v>
      </c>
      <c r="G260" s="39">
        <f t="shared" si="89"/>
        <v>0</v>
      </c>
      <c r="H260" s="39">
        <f t="shared" si="89"/>
        <v>0</v>
      </c>
      <c r="I260" s="39">
        <f t="shared" si="89"/>
        <v>0</v>
      </c>
      <c r="J260" s="545"/>
      <c r="K260" s="39">
        <f t="shared" ref="K260:M260" si="90">SUM(K261:K263)</f>
        <v>0</v>
      </c>
      <c r="L260" s="39">
        <f t="shared" si="90"/>
        <v>0</v>
      </c>
      <c r="M260" s="39">
        <f t="shared" si="90"/>
        <v>0</v>
      </c>
      <c r="N260" s="44">
        <f>E260+H260+I260+K260+L260+M260</f>
        <v>0</v>
      </c>
    </row>
    <row r="261" spans="1:14" s="14" customFormat="1" ht="23.25">
      <c r="A261" s="517"/>
      <c r="B261" s="514"/>
      <c r="C261" s="519"/>
      <c r="D261" s="264" t="s">
        <v>18</v>
      </c>
      <c r="E261" s="183"/>
      <c r="F261" s="183"/>
      <c r="G261" s="183"/>
      <c r="H261" s="184"/>
      <c r="I261" s="184"/>
      <c r="J261" s="546"/>
      <c r="K261" s="237"/>
      <c r="L261" s="237"/>
      <c r="M261" s="237"/>
      <c r="N261" s="202">
        <f t="shared" ref="N261:N263" si="91">E261+H261+I261+K261+L261+M261</f>
        <v>0</v>
      </c>
    </row>
    <row r="262" spans="1:14" s="14" customFormat="1" ht="23.25">
      <c r="A262" s="517"/>
      <c r="B262" s="514"/>
      <c r="C262" s="519"/>
      <c r="D262" s="264" t="s">
        <v>10</v>
      </c>
      <c r="E262" s="183"/>
      <c r="F262" s="183"/>
      <c r="G262" s="183"/>
      <c r="H262" s="184"/>
      <c r="I262" s="184"/>
      <c r="J262" s="546"/>
      <c r="K262" s="237"/>
      <c r="L262" s="237"/>
      <c r="M262" s="237"/>
      <c r="N262" s="202">
        <f t="shared" si="91"/>
        <v>0</v>
      </c>
    </row>
    <row r="263" spans="1:14" s="14" customFormat="1" ht="22.5">
      <c r="A263" s="517"/>
      <c r="B263" s="515"/>
      <c r="C263" s="519"/>
      <c r="D263" s="265" t="s">
        <v>11</v>
      </c>
      <c r="E263" s="185"/>
      <c r="F263" s="185"/>
      <c r="G263" s="185"/>
      <c r="H263" s="186"/>
      <c r="I263" s="186"/>
      <c r="J263" s="550"/>
      <c r="K263" s="237"/>
      <c r="L263" s="237"/>
      <c r="M263" s="237"/>
      <c r="N263" s="44">
        <f t="shared" si="91"/>
        <v>0</v>
      </c>
    </row>
    <row r="264" spans="1:14" s="14" customFormat="1" ht="39.75" thickBot="1">
      <c r="A264" s="45" t="s">
        <v>28</v>
      </c>
      <c r="B264" s="46" t="s">
        <v>30</v>
      </c>
      <c r="C264" s="47"/>
      <c r="D264" s="48"/>
      <c r="E264" s="187"/>
      <c r="F264" s="187"/>
      <c r="G264" s="187"/>
      <c r="H264" s="187"/>
      <c r="I264" s="187"/>
      <c r="J264" s="188"/>
      <c r="K264" s="248"/>
      <c r="L264" s="248"/>
      <c r="M264" s="248"/>
      <c r="N264" s="249"/>
    </row>
    <row r="265" spans="1:14" s="14" customFormat="1" ht="21" thickBot="1">
      <c r="A265" s="503" t="s">
        <v>33</v>
      </c>
      <c r="B265" s="504"/>
      <c r="C265" s="504"/>
      <c r="D265" s="504"/>
      <c r="E265" s="504"/>
      <c r="F265" s="504"/>
      <c r="G265" s="504"/>
      <c r="H265" s="504"/>
      <c r="I265" s="504"/>
      <c r="J265" s="504"/>
      <c r="K265" s="504"/>
      <c r="L265" s="504"/>
      <c r="M265" s="504"/>
      <c r="N265" s="505"/>
    </row>
    <row r="266" spans="1:14" s="14" customFormat="1" ht="19.5">
      <c r="A266" s="541" t="s">
        <v>12</v>
      </c>
      <c r="B266" s="225" t="s">
        <v>24</v>
      </c>
      <c r="C266" s="287"/>
      <c r="D266" s="288"/>
      <c r="E266" s="287"/>
      <c r="F266" s="287"/>
      <c r="G266" s="287"/>
      <c r="H266" s="287"/>
      <c r="I266" s="287"/>
      <c r="J266" s="289"/>
      <c r="K266" s="290"/>
      <c r="L266" s="290"/>
      <c r="M266" s="290"/>
      <c r="N266" s="291"/>
    </row>
    <row r="267" spans="1:14" s="14" customFormat="1">
      <c r="A267" s="506"/>
      <c r="B267" s="243" t="s">
        <v>95</v>
      </c>
      <c r="C267" s="252"/>
      <c r="D267" s="292"/>
      <c r="E267" s="252"/>
      <c r="F267" s="252"/>
      <c r="G267" s="252"/>
      <c r="H267" s="252"/>
      <c r="I267" s="252"/>
      <c r="J267" s="253"/>
      <c r="K267" s="293"/>
      <c r="L267" s="293"/>
      <c r="M267" s="293"/>
      <c r="N267" s="294"/>
    </row>
    <row r="268" spans="1:14" s="14" customFormat="1" ht="19.5">
      <c r="A268" s="377"/>
      <c r="B268" s="378" t="s">
        <v>14</v>
      </c>
      <c r="C268" s="542" t="s">
        <v>15</v>
      </c>
      <c r="D268" s="542"/>
      <c r="E268" s="542"/>
      <c r="F268" s="542"/>
      <c r="G268" s="542"/>
      <c r="H268" s="542"/>
      <c r="I268" s="542"/>
      <c r="J268" s="542"/>
      <c r="K268" s="543"/>
      <c r="L268" s="543"/>
      <c r="M268" s="543"/>
      <c r="N268" s="544"/>
    </row>
    <row r="269" spans="1:14" s="14" customFormat="1" ht="22.5">
      <c r="A269" s="517" t="s">
        <v>16</v>
      </c>
      <c r="B269" s="513" t="s">
        <v>34</v>
      </c>
      <c r="C269" s="212"/>
      <c r="D269" s="211" t="s">
        <v>17</v>
      </c>
      <c r="E269" s="39">
        <f t="shared" ref="E269:I269" si="92">SUM(E270:E272)</f>
        <v>0</v>
      </c>
      <c r="F269" s="39">
        <f t="shared" si="92"/>
        <v>0</v>
      </c>
      <c r="G269" s="39">
        <f t="shared" si="92"/>
        <v>0</v>
      </c>
      <c r="H269" s="39">
        <f t="shared" si="92"/>
        <v>0</v>
      </c>
      <c r="I269" s="39">
        <f t="shared" si="92"/>
        <v>0</v>
      </c>
      <c r="J269" s="545"/>
      <c r="K269" s="39">
        <f t="shared" ref="K269:M269" si="93">SUM(K270:K272)</f>
        <v>0</v>
      </c>
      <c r="L269" s="39">
        <f t="shared" si="93"/>
        <v>0</v>
      </c>
      <c r="M269" s="39">
        <f t="shared" si="93"/>
        <v>0</v>
      </c>
      <c r="N269" s="44">
        <f>E269+H269+I269+K269+L269+M269</f>
        <v>0</v>
      </c>
    </row>
    <row r="270" spans="1:14" s="14" customFormat="1" ht="23.25">
      <c r="A270" s="517"/>
      <c r="B270" s="514"/>
      <c r="C270" s="12"/>
      <c r="D270" s="264" t="s">
        <v>18</v>
      </c>
      <c r="E270" s="183"/>
      <c r="F270" s="183"/>
      <c r="G270" s="183"/>
      <c r="H270" s="184"/>
      <c r="I270" s="184"/>
      <c r="J270" s="546"/>
      <c r="K270" s="237"/>
      <c r="L270" s="237"/>
      <c r="M270" s="237"/>
      <c r="N270" s="202">
        <f t="shared" ref="N270:N272" si="94">E270+H270+I270+K270+L270+M270</f>
        <v>0</v>
      </c>
    </row>
    <row r="271" spans="1:14" s="14" customFormat="1" ht="23.25">
      <c r="A271" s="517"/>
      <c r="B271" s="514"/>
      <c r="C271" s="12"/>
      <c r="D271" s="264" t="s">
        <v>10</v>
      </c>
      <c r="E271" s="183"/>
      <c r="F271" s="183"/>
      <c r="G271" s="183"/>
      <c r="H271" s="184"/>
      <c r="I271" s="184"/>
      <c r="J271" s="546"/>
      <c r="K271" s="237"/>
      <c r="L271" s="237"/>
      <c r="M271" s="237"/>
      <c r="N271" s="202">
        <f t="shared" si="94"/>
        <v>0</v>
      </c>
    </row>
    <row r="272" spans="1:14" s="14" customFormat="1" ht="23.25" thickBot="1">
      <c r="A272" s="517"/>
      <c r="B272" s="514"/>
      <c r="C272" s="209"/>
      <c r="D272" s="265" t="s">
        <v>11</v>
      </c>
      <c r="E272" s="363"/>
      <c r="F272" s="363"/>
      <c r="G272" s="363"/>
      <c r="H272" s="235"/>
      <c r="I272" s="235"/>
      <c r="J272" s="546"/>
      <c r="K272" s="355"/>
      <c r="L272" s="355"/>
      <c r="M272" s="355"/>
      <c r="N272" s="364">
        <f t="shared" si="94"/>
        <v>0</v>
      </c>
    </row>
    <row r="273" spans="1:14" s="14" customFormat="1" ht="40.5">
      <c r="A273" s="529">
        <v>1</v>
      </c>
      <c r="B273" s="63" t="s">
        <v>50</v>
      </c>
      <c r="C273" s="532"/>
      <c r="D273" s="64" t="s">
        <v>9</v>
      </c>
      <c r="E273" s="501">
        <f>E274+E275+E276</f>
        <v>0</v>
      </c>
      <c r="F273" s="501">
        <f t="shared" ref="F273:I273" si="95">F274+F275+F276</f>
        <v>0</v>
      </c>
      <c r="G273" s="501">
        <f t="shared" si="95"/>
        <v>0</v>
      </c>
      <c r="H273" s="501">
        <f t="shared" si="95"/>
        <v>0</v>
      </c>
      <c r="I273" s="501">
        <f t="shared" si="95"/>
        <v>0</v>
      </c>
      <c r="J273" s="535"/>
      <c r="K273" s="501">
        <f t="shared" ref="K273:N273" si="96">K274+K275+K276</f>
        <v>0</v>
      </c>
      <c r="L273" s="501">
        <f t="shared" si="96"/>
        <v>0</v>
      </c>
      <c r="M273" s="501">
        <f t="shared" si="96"/>
        <v>0</v>
      </c>
      <c r="N273" s="502">
        <f t="shared" si="96"/>
        <v>0</v>
      </c>
    </row>
    <row r="274" spans="1:14" s="14" customFormat="1">
      <c r="A274" s="530"/>
      <c r="B274" s="538" t="str">
        <f>F248</f>
        <v>ПРОИЗВОДИТЕЛЬНОСТЬ ТРУДА</v>
      </c>
      <c r="C274" s="533"/>
      <c r="D274" s="488" t="s">
        <v>18</v>
      </c>
      <c r="E274" s="489"/>
      <c r="F274" s="489"/>
      <c r="G274" s="489"/>
      <c r="H274" s="489"/>
      <c r="I274" s="489"/>
      <c r="J274" s="536"/>
      <c r="K274" s="490"/>
      <c r="L274" s="490"/>
      <c r="M274" s="490"/>
      <c r="N274" s="491">
        <f t="shared" ref="N274:N276" si="97">E274+H274+I274+K274+L274+M274</f>
        <v>0</v>
      </c>
    </row>
    <row r="275" spans="1:14" s="14" customFormat="1">
      <c r="A275" s="530"/>
      <c r="B275" s="539"/>
      <c r="C275" s="533"/>
      <c r="D275" s="488" t="s">
        <v>10</v>
      </c>
      <c r="E275" s="489"/>
      <c r="F275" s="489"/>
      <c r="G275" s="489"/>
      <c r="H275" s="489"/>
      <c r="I275" s="489"/>
      <c r="J275" s="536"/>
      <c r="K275" s="490"/>
      <c r="L275" s="490"/>
      <c r="M275" s="490"/>
      <c r="N275" s="491">
        <f t="shared" si="97"/>
        <v>0</v>
      </c>
    </row>
    <row r="276" spans="1:14" s="14" customFormat="1" ht="21" thickBot="1">
      <c r="A276" s="531"/>
      <c r="B276" s="540"/>
      <c r="C276" s="534"/>
      <c r="D276" s="492" t="s">
        <v>11</v>
      </c>
      <c r="E276" s="493"/>
      <c r="F276" s="493"/>
      <c r="G276" s="493"/>
      <c r="H276" s="493"/>
      <c r="I276" s="493"/>
      <c r="J276" s="537"/>
      <c r="K276" s="494"/>
      <c r="L276" s="494"/>
      <c r="M276" s="494"/>
      <c r="N276" s="495">
        <f t="shared" si="97"/>
        <v>0</v>
      </c>
    </row>
    <row r="277" spans="1:14" s="14" customFormat="1" ht="48.75" customHeight="1" thickBot="1">
      <c r="A277" s="404"/>
      <c r="B277" s="405"/>
      <c r="C277" s="405"/>
      <c r="D277" s="405"/>
      <c r="E277" s="407" t="s">
        <v>88</v>
      </c>
      <c r="F277" s="408" t="s">
        <v>58</v>
      </c>
      <c r="G277" s="405"/>
      <c r="H277" s="405"/>
      <c r="I277" s="405"/>
      <c r="J277" s="405"/>
      <c r="K277" s="405"/>
      <c r="L277" s="405"/>
      <c r="M277" s="405"/>
      <c r="N277" s="406"/>
    </row>
    <row r="278" spans="1:14" s="14" customFormat="1" ht="21" customHeight="1" thickBot="1">
      <c r="A278" s="554" t="s">
        <v>32</v>
      </c>
      <c r="B278" s="555"/>
      <c r="C278" s="555"/>
      <c r="D278" s="555"/>
      <c r="E278" s="555"/>
      <c r="F278" s="555"/>
      <c r="G278" s="555"/>
      <c r="H278" s="555"/>
      <c r="I278" s="555"/>
      <c r="J278" s="555"/>
      <c r="K278" s="555"/>
      <c r="L278" s="555"/>
      <c r="M278" s="555"/>
      <c r="N278" s="556"/>
    </row>
    <row r="279" spans="1:14" s="14" customFormat="1" ht="19.5">
      <c r="A279" s="541" t="s">
        <v>12</v>
      </c>
      <c r="B279" s="225" t="s">
        <v>24</v>
      </c>
      <c r="C279" s="226"/>
      <c r="D279" s="227"/>
      <c r="E279" s="226"/>
      <c r="F279" s="226"/>
      <c r="G279" s="226"/>
      <c r="H279" s="226"/>
      <c r="I279" s="226"/>
      <c r="J279" s="228"/>
      <c r="K279" s="281"/>
      <c r="L279" s="281"/>
      <c r="M279" s="281"/>
      <c r="N279" s="282"/>
    </row>
    <row r="280" spans="1:14" s="14" customFormat="1">
      <c r="A280" s="547"/>
      <c r="B280" s="243" t="s">
        <v>95</v>
      </c>
      <c r="C280" s="232"/>
      <c r="D280" s="283"/>
      <c r="E280" s="232"/>
      <c r="F280" s="232"/>
      <c r="G280" s="232"/>
      <c r="H280" s="232"/>
      <c r="I280" s="232"/>
      <c r="J280" s="233"/>
      <c r="K280" s="232"/>
      <c r="L280" s="232"/>
      <c r="M280" s="232"/>
      <c r="N280" s="234"/>
    </row>
    <row r="281" spans="1:14" s="14" customFormat="1" ht="19.5">
      <c r="A281" s="375"/>
      <c r="B281" s="376" t="s">
        <v>14</v>
      </c>
      <c r="C281" s="548" t="s">
        <v>15</v>
      </c>
      <c r="D281" s="549"/>
      <c r="E281" s="549"/>
      <c r="F281" s="549"/>
      <c r="G281" s="549"/>
      <c r="H281" s="549"/>
      <c r="I281" s="549"/>
      <c r="J281" s="549"/>
      <c r="K281" s="543"/>
      <c r="L281" s="543"/>
      <c r="M281" s="543"/>
      <c r="N281" s="544"/>
    </row>
    <row r="282" spans="1:14" s="14" customFormat="1" ht="22.5" customHeight="1">
      <c r="A282" s="516" t="s">
        <v>16</v>
      </c>
      <c r="B282" s="513" t="s">
        <v>34</v>
      </c>
      <c r="C282" s="518"/>
      <c r="D282" s="210" t="s">
        <v>17</v>
      </c>
      <c r="E282" s="39">
        <f t="shared" ref="E282:I282" si="98">SUM(E283:E285)</f>
        <v>0</v>
      </c>
      <c r="F282" s="39">
        <f t="shared" si="98"/>
        <v>0</v>
      </c>
      <c r="G282" s="39">
        <f t="shared" si="98"/>
        <v>0</v>
      </c>
      <c r="H282" s="39">
        <f t="shared" si="98"/>
        <v>0</v>
      </c>
      <c r="I282" s="39">
        <f t="shared" si="98"/>
        <v>0</v>
      </c>
      <c r="J282" s="545"/>
      <c r="K282" s="39">
        <f t="shared" ref="K282:M282" si="99">SUM(K283:K285)</f>
        <v>0</v>
      </c>
      <c r="L282" s="39">
        <f t="shared" si="99"/>
        <v>0</v>
      </c>
      <c r="M282" s="39">
        <f t="shared" si="99"/>
        <v>0</v>
      </c>
      <c r="N282" s="44">
        <f>E282+H282+I282+K282+L282+M282</f>
        <v>0</v>
      </c>
    </row>
    <row r="283" spans="1:14" s="14" customFormat="1" ht="23.25">
      <c r="A283" s="517"/>
      <c r="B283" s="514"/>
      <c r="C283" s="519"/>
      <c r="D283" s="264" t="s">
        <v>18</v>
      </c>
      <c r="E283" s="183"/>
      <c r="F283" s="183"/>
      <c r="G283" s="183"/>
      <c r="H283" s="184"/>
      <c r="I283" s="184"/>
      <c r="J283" s="546"/>
      <c r="K283" s="237"/>
      <c r="L283" s="237"/>
      <c r="M283" s="237"/>
      <c r="N283" s="202">
        <f t="shared" ref="N283:N285" si="100">E283+H283+I283+K283+L283+M283</f>
        <v>0</v>
      </c>
    </row>
    <row r="284" spans="1:14" s="14" customFormat="1" ht="23.25">
      <c r="A284" s="517"/>
      <c r="B284" s="514"/>
      <c r="C284" s="519"/>
      <c r="D284" s="264" t="s">
        <v>10</v>
      </c>
      <c r="E284" s="183"/>
      <c r="F284" s="183"/>
      <c r="G284" s="183"/>
      <c r="H284" s="184"/>
      <c r="I284" s="184"/>
      <c r="J284" s="546"/>
      <c r="K284" s="237"/>
      <c r="L284" s="237"/>
      <c r="M284" s="237"/>
      <c r="N284" s="202">
        <f t="shared" si="100"/>
        <v>0</v>
      </c>
    </row>
    <row r="285" spans="1:14" s="14" customFormat="1" ht="22.5">
      <c r="A285" s="551"/>
      <c r="B285" s="515"/>
      <c r="C285" s="552"/>
      <c r="D285" s="284" t="s">
        <v>11</v>
      </c>
      <c r="E285" s="185"/>
      <c r="F285" s="185"/>
      <c r="G285" s="185"/>
      <c r="H285" s="186"/>
      <c r="I285" s="186"/>
      <c r="J285" s="550"/>
      <c r="K285" s="237"/>
      <c r="L285" s="237"/>
      <c r="M285" s="237"/>
      <c r="N285" s="44">
        <f t="shared" si="100"/>
        <v>0</v>
      </c>
    </row>
    <row r="286" spans="1:14" s="14" customFormat="1" ht="19.5">
      <c r="A286" s="506" t="s">
        <v>13</v>
      </c>
      <c r="B286" s="239" t="s">
        <v>24</v>
      </c>
      <c r="C286" s="285"/>
      <c r="D286" s="286"/>
      <c r="E286" s="240"/>
      <c r="F286" s="240"/>
      <c r="G286" s="240"/>
      <c r="H286" s="240"/>
      <c r="I286" s="240"/>
      <c r="J286" s="241"/>
      <c r="K286" s="237"/>
      <c r="L286" s="237"/>
      <c r="M286" s="237"/>
      <c r="N286" s="242"/>
    </row>
    <row r="287" spans="1:14" s="14" customFormat="1">
      <c r="A287" s="547"/>
      <c r="B287" s="243" t="s">
        <v>95</v>
      </c>
      <c r="C287" s="232"/>
      <c r="D287" s="283"/>
      <c r="E287" s="244"/>
      <c r="F287" s="244"/>
      <c r="G287" s="244"/>
      <c r="H287" s="244"/>
      <c r="I287" s="244"/>
      <c r="J287" s="245"/>
      <c r="K287" s="244"/>
      <c r="L287" s="244"/>
      <c r="M287" s="244"/>
      <c r="N287" s="246"/>
    </row>
    <row r="288" spans="1:14" s="14" customFormat="1" ht="19.5">
      <c r="A288" s="375"/>
      <c r="B288" s="376" t="s">
        <v>14</v>
      </c>
      <c r="C288" s="548" t="s">
        <v>15</v>
      </c>
      <c r="D288" s="549"/>
      <c r="E288" s="549"/>
      <c r="F288" s="549"/>
      <c r="G288" s="549"/>
      <c r="H288" s="549"/>
      <c r="I288" s="549"/>
      <c r="J288" s="549"/>
      <c r="K288" s="543"/>
      <c r="L288" s="543"/>
      <c r="M288" s="543"/>
      <c r="N288" s="544"/>
    </row>
    <row r="289" spans="1:14" s="14" customFormat="1" ht="22.5" customHeight="1">
      <c r="A289" s="516" t="s">
        <v>29</v>
      </c>
      <c r="B289" s="513" t="s">
        <v>34</v>
      </c>
      <c r="C289" s="518"/>
      <c r="D289" s="210" t="s">
        <v>17</v>
      </c>
      <c r="E289" s="39">
        <f t="shared" ref="E289:I289" si="101">SUM(E290:E292)</f>
        <v>0</v>
      </c>
      <c r="F289" s="39">
        <f t="shared" si="101"/>
        <v>0</v>
      </c>
      <c r="G289" s="39">
        <f t="shared" si="101"/>
        <v>0</v>
      </c>
      <c r="H289" s="39">
        <f t="shared" si="101"/>
        <v>0</v>
      </c>
      <c r="I289" s="39">
        <f t="shared" si="101"/>
        <v>0</v>
      </c>
      <c r="J289" s="545"/>
      <c r="K289" s="39">
        <f t="shared" ref="K289:M289" si="102">SUM(K290:K292)</f>
        <v>0</v>
      </c>
      <c r="L289" s="39">
        <f t="shared" si="102"/>
        <v>0</v>
      </c>
      <c r="M289" s="39">
        <f t="shared" si="102"/>
        <v>0</v>
      </c>
      <c r="N289" s="44">
        <f>E289+H289+I289+K289+L289+M289</f>
        <v>0</v>
      </c>
    </row>
    <row r="290" spans="1:14" s="14" customFormat="1" ht="23.25">
      <c r="A290" s="517"/>
      <c r="B290" s="514"/>
      <c r="C290" s="519"/>
      <c r="D290" s="264" t="s">
        <v>18</v>
      </c>
      <c r="E290" s="183"/>
      <c r="F290" s="183"/>
      <c r="G290" s="183"/>
      <c r="H290" s="184"/>
      <c r="I290" s="184"/>
      <c r="J290" s="546"/>
      <c r="K290" s="237"/>
      <c r="L290" s="237"/>
      <c r="M290" s="237"/>
      <c r="N290" s="202">
        <f t="shared" ref="N290:N292" si="103">E290+H290+I290+K290+L290+M290</f>
        <v>0</v>
      </c>
    </row>
    <row r="291" spans="1:14" s="14" customFormat="1" ht="23.25">
      <c r="A291" s="517"/>
      <c r="B291" s="514"/>
      <c r="C291" s="519"/>
      <c r="D291" s="264" t="s">
        <v>10</v>
      </c>
      <c r="E291" s="183"/>
      <c r="F291" s="183"/>
      <c r="G291" s="183"/>
      <c r="H291" s="184"/>
      <c r="I291" s="184"/>
      <c r="J291" s="546"/>
      <c r="K291" s="237"/>
      <c r="L291" s="237"/>
      <c r="M291" s="237"/>
      <c r="N291" s="202">
        <f t="shared" si="103"/>
        <v>0</v>
      </c>
    </row>
    <row r="292" spans="1:14" s="14" customFormat="1" ht="22.5">
      <c r="A292" s="517"/>
      <c r="B292" s="515"/>
      <c r="C292" s="519"/>
      <c r="D292" s="265" t="s">
        <v>11</v>
      </c>
      <c r="E292" s="185"/>
      <c r="F292" s="185"/>
      <c r="G292" s="185"/>
      <c r="H292" s="186"/>
      <c r="I292" s="186"/>
      <c r="J292" s="550"/>
      <c r="K292" s="237"/>
      <c r="L292" s="237"/>
      <c r="M292" s="237"/>
      <c r="N292" s="44">
        <f t="shared" si="103"/>
        <v>0</v>
      </c>
    </row>
    <row r="293" spans="1:14" s="14" customFormat="1" ht="39.75" thickBot="1">
      <c r="A293" s="45" t="s">
        <v>28</v>
      </c>
      <c r="B293" s="46" t="s">
        <v>30</v>
      </c>
      <c r="C293" s="47"/>
      <c r="D293" s="48"/>
      <c r="E293" s="187"/>
      <c r="F293" s="187"/>
      <c r="G293" s="187"/>
      <c r="H293" s="187"/>
      <c r="I293" s="187"/>
      <c r="J293" s="188"/>
      <c r="K293" s="248"/>
      <c r="L293" s="248"/>
      <c r="M293" s="248"/>
      <c r="N293" s="249"/>
    </row>
    <row r="294" spans="1:14" s="14" customFormat="1" ht="21" customHeight="1" thickBot="1">
      <c r="A294" s="503" t="s">
        <v>33</v>
      </c>
      <c r="B294" s="504"/>
      <c r="C294" s="504"/>
      <c r="D294" s="504"/>
      <c r="E294" s="504"/>
      <c r="F294" s="504"/>
      <c r="G294" s="504"/>
      <c r="H294" s="504"/>
      <c r="I294" s="504"/>
      <c r="J294" s="504"/>
      <c r="K294" s="504"/>
      <c r="L294" s="504"/>
      <c r="M294" s="504"/>
      <c r="N294" s="505"/>
    </row>
    <row r="295" spans="1:14" s="14" customFormat="1" ht="19.5">
      <c r="A295" s="541" t="s">
        <v>12</v>
      </c>
      <c r="B295" s="225" t="s">
        <v>24</v>
      </c>
      <c r="C295" s="287"/>
      <c r="D295" s="288"/>
      <c r="E295" s="287"/>
      <c r="F295" s="287"/>
      <c r="G295" s="287"/>
      <c r="H295" s="287"/>
      <c r="I295" s="287"/>
      <c r="J295" s="289"/>
      <c r="K295" s="290"/>
      <c r="L295" s="290"/>
      <c r="M295" s="290"/>
      <c r="N295" s="291"/>
    </row>
    <row r="296" spans="1:14" s="14" customFormat="1">
      <c r="A296" s="506"/>
      <c r="B296" s="243" t="s">
        <v>95</v>
      </c>
      <c r="C296" s="252"/>
      <c r="D296" s="292"/>
      <c r="E296" s="252"/>
      <c r="F296" s="252"/>
      <c r="G296" s="252"/>
      <c r="H296" s="252"/>
      <c r="I296" s="252"/>
      <c r="J296" s="253"/>
      <c r="K296" s="293"/>
      <c r="L296" s="293"/>
      <c r="M296" s="293"/>
      <c r="N296" s="294"/>
    </row>
    <row r="297" spans="1:14" s="14" customFormat="1" ht="19.5">
      <c r="A297" s="377"/>
      <c r="B297" s="378" t="s">
        <v>14</v>
      </c>
      <c r="C297" s="542" t="s">
        <v>15</v>
      </c>
      <c r="D297" s="542"/>
      <c r="E297" s="542"/>
      <c r="F297" s="542"/>
      <c r="G297" s="542"/>
      <c r="H297" s="542"/>
      <c r="I297" s="542"/>
      <c r="J297" s="542"/>
      <c r="K297" s="543"/>
      <c r="L297" s="543"/>
      <c r="M297" s="543"/>
      <c r="N297" s="544"/>
    </row>
    <row r="298" spans="1:14" s="14" customFormat="1" ht="22.5" customHeight="1">
      <c r="A298" s="517" t="s">
        <v>16</v>
      </c>
      <c r="B298" s="513" t="s">
        <v>34</v>
      </c>
      <c r="C298" s="212"/>
      <c r="D298" s="211" t="s">
        <v>17</v>
      </c>
      <c r="E298" s="39">
        <f t="shared" ref="E298:I298" si="104">SUM(E299:E301)</f>
        <v>0</v>
      </c>
      <c r="F298" s="39">
        <f t="shared" si="104"/>
        <v>0</v>
      </c>
      <c r="G298" s="39">
        <f t="shared" si="104"/>
        <v>0</v>
      </c>
      <c r="H298" s="39">
        <f t="shared" si="104"/>
        <v>0</v>
      </c>
      <c r="I298" s="39">
        <f t="shared" si="104"/>
        <v>0</v>
      </c>
      <c r="J298" s="545"/>
      <c r="K298" s="39">
        <f t="shared" ref="K298:M298" si="105">SUM(K299:K301)</f>
        <v>0</v>
      </c>
      <c r="L298" s="39">
        <f t="shared" si="105"/>
        <v>0</v>
      </c>
      <c r="M298" s="39">
        <f t="shared" si="105"/>
        <v>0</v>
      </c>
      <c r="N298" s="44">
        <f>E298+H298+I298+K298+L298+M298</f>
        <v>0</v>
      </c>
    </row>
    <row r="299" spans="1:14" s="14" customFormat="1" ht="23.25">
      <c r="A299" s="517"/>
      <c r="B299" s="514"/>
      <c r="C299" s="12"/>
      <c r="D299" s="264" t="s">
        <v>18</v>
      </c>
      <c r="E299" s="183"/>
      <c r="F299" s="183"/>
      <c r="G299" s="183"/>
      <c r="H299" s="184"/>
      <c r="I299" s="184"/>
      <c r="J299" s="546"/>
      <c r="K299" s="237"/>
      <c r="L299" s="237"/>
      <c r="M299" s="237"/>
      <c r="N299" s="202">
        <f t="shared" ref="N299:N301" si="106">E299+H299+I299+K299+L299+M299</f>
        <v>0</v>
      </c>
    </row>
    <row r="300" spans="1:14" s="14" customFormat="1" ht="23.25">
      <c r="A300" s="517"/>
      <c r="B300" s="514"/>
      <c r="C300" s="12"/>
      <c r="D300" s="264" t="s">
        <v>10</v>
      </c>
      <c r="E300" s="183"/>
      <c r="F300" s="183"/>
      <c r="G300" s="183"/>
      <c r="H300" s="184"/>
      <c r="I300" s="184"/>
      <c r="J300" s="546"/>
      <c r="K300" s="237"/>
      <c r="L300" s="237"/>
      <c r="M300" s="237"/>
      <c r="N300" s="202">
        <f t="shared" si="106"/>
        <v>0</v>
      </c>
    </row>
    <row r="301" spans="1:14" s="14" customFormat="1" ht="22.5">
      <c r="A301" s="517"/>
      <c r="B301" s="514"/>
      <c r="C301" s="209"/>
      <c r="D301" s="265" t="s">
        <v>11</v>
      </c>
      <c r="E301" s="185"/>
      <c r="F301" s="185"/>
      <c r="G301" s="185"/>
      <c r="H301" s="186"/>
      <c r="I301" s="186"/>
      <c r="J301" s="550"/>
      <c r="K301" s="237"/>
      <c r="L301" s="237"/>
      <c r="M301" s="237"/>
      <c r="N301" s="44">
        <f t="shared" si="106"/>
        <v>0</v>
      </c>
    </row>
    <row r="302" spans="1:14" s="14" customFormat="1" ht="40.5">
      <c r="A302" s="530">
        <v>1</v>
      </c>
      <c r="B302" s="38" t="s">
        <v>50</v>
      </c>
      <c r="C302" s="533"/>
      <c r="D302" s="19" t="s">
        <v>9</v>
      </c>
      <c r="E302" s="486">
        <f>E303+E304+E305</f>
        <v>0</v>
      </c>
      <c r="F302" s="486">
        <f t="shared" ref="F302:I302" si="107">F303+F304+F305</f>
        <v>0</v>
      </c>
      <c r="G302" s="486">
        <f t="shared" si="107"/>
        <v>0</v>
      </c>
      <c r="H302" s="486">
        <f t="shared" si="107"/>
        <v>0</v>
      </c>
      <c r="I302" s="486">
        <f t="shared" si="107"/>
        <v>0</v>
      </c>
      <c r="J302" s="553"/>
      <c r="K302" s="486">
        <f t="shared" ref="K302:N302" si="108">K303+K304+K305</f>
        <v>0</v>
      </c>
      <c r="L302" s="486">
        <f t="shared" si="108"/>
        <v>0</v>
      </c>
      <c r="M302" s="486">
        <f t="shared" si="108"/>
        <v>0</v>
      </c>
      <c r="N302" s="487">
        <f t="shared" si="108"/>
        <v>0</v>
      </c>
    </row>
    <row r="303" spans="1:14" s="14" customFormat="1" ht="20.25" customHeight="1">
      <c r="A303" s="530"/>
      <c r="B303" s="538" t="str">
        <f>F277</f>
        <v>НАУКА</v>
      </c>
      <c r="C303" s="533"/>
      <c r="D303" s="488" t="s">
        <v>18</v>
      </c>
      <c r="E303" s="489"/>
      <c r="F303" s="489"/>
      <c r="G303" s="489"/>
      <c r="H303" s="489"/>
      <c r="I303" s="489"/>
      <c r="J303" s="536"/>
      <c r="K303" s="490"/>
      <c r="L303" s="490"/>
      <c r="M303" s="490"/>
      <c r="N303" s="491">
        <f t="shared" ref="N303:N305" si="109">E303+H303+I303+K303+L303+M303</f>
        <v>0</v>
      </c>
    </row>
    <row r="304" spans="1:14" s="14" customFormat="1" ht="20.25" customHeight="1">
      <c r="A304" s="530"/>
      <c r="B304" s="539"/>
      <c r="C304" s="533"/>
      <c r="D304" s="488" t="s">
        <v>10</v>
      </c>
      <c r="E304" s="489"/>
      <c r="F304" s="489"/>
      <c r="G304" s="489"/>
      <c r="H304" s="489"/>
      <c r="I304" s="489"/>
      <c r="J304" s="536"/>
      <c r="K304" s="490"/>
      <c r="L304" s="490"/>
      <c r="M304" s="490"/>
      <c r="N304" s="491">
        <f t="shared" si="109"/>
        <v>0</v>
      </c>
    </row>
    <row r="305" spans="1:14" s="14" customFormat="1" ht="21" customHeight="1" thickBot="1">
      <c r="A305" s="531"/>
      <c r="B305" s="540"/>
      <c r="C305" s="534"/>
      <c r="D305" s="492" t="s">
        <v>11</v>
      </c>
      <c r="E305" s="493"/>
      <c r="F305" s="493"/>
      <c r="G305" s="493"/>
      <c r="H305" s="493"/>
      <c r="I305" s="493"/>
      <c r="J305" s="537"/>
      <c r="K305" s="494"/>
      <c r="L305" s="494"/>
      <c r="M305" s="494"/>
      <c r="N305" s="495">
        <f t="shared" si="109"/>
        <v>0</v>
      </c>
    </row>
    <row r="306" spans="1:14" s="14" customFormat="1" ht="48.75" customHeight="1" thickBot="1">
      <c r="A306" s="404"/>
      <c r="B306" s="405"/>
      <c r="C306" s="405"/>
      <c r="D306" s="405"/>
      <c r="E306" s="407" t="s">
        <v>89</v>
      </c>
      <c r="F306" s="408" t="s">
        <v>59</v>
      </c>
      <c r="G306" s="409"/>
      <c r="H306" s="409"/>
      <c r="I306" s="405"/>
      <c r="J306" s="405"/>
      <c r="K306" s="405"/>
      <c r="L306" s="405"/>
      <c r="M306" s="405"/>
      <c r="N306" s="406"/>
    </row>
    <row r="307" spans="1:14" s="14" customFormat="1" ht="21" customHeight="1" thickBot="1">
      <c r="A307" s="581" t="s">
        <v>125</v>
      </c>
      <c r="B307" s="582"/>
      <c r="C307" s="582"/>
      <c r="D307" s="582"/>
      <c r="E307" s="582"/>
      <c r="F307" s="582"/>
      <c r="G307" s="582"/>
      <c r="H307" s="582"/>
      <c r="I307" s="582"/>
      <c r="J307" s="582"/>
      <c r="K307" s="582"/>
      <c r="L307" s="582"/>
      <c r="M307" s="582"/>
      <c r="N307" s="583"/>
    </row>
    <row r="308" spans="1:14" s="14" customFormat="1" ht="118.5" customHeight="1">
      <c r="A308" s="584" t="s">
        <v>12</v>
      </c>
      <c r="B308" s="225" t="s">
        <v>124</v>
      </c>
      <c r="C308" s="257">
        <v>100</v>
      </c>
      <c r="D308" s="227">
        <v>43465</v>
      </c>
      <c r="E308" s="257">
        <v>100</v>
      </c>
      <c r="F308" s="257"/>
      <c r="G308" s="257"/>
      <c r="H308" s="257">
        <v>100</v>
      </c>
      <c r="I308" s="257">
        <v>100</v>
      </c>
      <c r="J308" s="257"/>
      <c r="K308" s="257">
        <v>100</v>
      </c>
      <c r="L308" s="257">
        <v>100</v>
      </c>
      <c r="M308" s="257">
        <v>100</v>
      </c>
      <c r="N308" s="282"/>
    </row>
    <row r="309" spans="1:14" s="14" customFormat="1">
      <c r="A309" s="516"/>
      <c r="B309" s="320" t="s">
        <v>113</v>
      </c>
      <c r="C309" s="299">
        <v>100</v>
      </c>
      <c r="D309" s="307">
        <v>43465</v>
      </c>
      <c r="E309" s="259">
        <v>100</v>
      </c>
      <c r="F309" s="259"/>
      <c r="G309" s="259"/>
      <c r="H309" s="299">
        <v>0</v>
      </c>
      <c r="I309" s="259">
        <v>0</v>
      </c>
      <c r="J309" s="259"/>
      <c r="K309" s="259">
        <v>0</v>
      </c>
      <c r="L309" s="299">
        <v>0</v>
      </c>
      <c r="M309" s="259">
        <v>0</v>
      </c>
      <c r="N309" s="294"/>
    </row>
    <row r="310" spans="1:14" s="316" customFormat="1" ht="88.5" customHeight="1">
      <c r="A310" s="571" t="s">
        <v>13</v>
      </c>
      <c r="B310" s="423" t="s">
        <v>126</v>
      </c>
      <c r="C310" s="393">
        <v>93.5</v>
      </c>
      <c r="D310" s="414">
        <v>43465</v>
      </c>
      <c r="E310" s="393">
        <v>93.5</v>
      </c>
      <c r="F310" s="393"/>
      <c r="G310" s="393"/>
      <c r="H310" s="393" t="s">
        <v>127</v>
      </c>
      <c r="I310" s="393">
        <v>100</v>
      </c>
      <c r="J310" s="393"/>
      <c r="K310" s="393">
        <v>100</v>
      </c>
      <c r="L310" s="393">
        <v>100</v>
      </c>
      <c r="M310" s="393">
        <v>100</v>
      </c>
      <c r="N310" s="403"/>
    </row>
    <row r="311" spans="1:14" s="317" customFormat="1">
      <c r="A311" s="571"/>
      <c r="B311" s="217" t="s">
        <v>113</v>
      </c>
      <c r="C311" s="415">
        <v>73.7</v>
      </c>
      <c r="D311" s="417">
        <v>43465</v>
      </c>
      <c r="E311" s="394">
        <v>73.7</v>
      </c>
      <c r="F311" s="394"/>
      <c r="G311" s="394"/>
      <c r="H311" s="415">
        <v>0</v>
      </c>
      <c r="I311" s="394">
        <v>0</v>
      </c>
      <c r="J311" s="394"/>
      <c r="K311" s="394">
        <v>0</v>
      </c>
      <c r="L311" s="415">
        <v>0</v>
      </c>
      <c r="M311" s="394">
        <v>0</v>
      </c>
      <c r="N311" s="402"/>
    </row>
    <row r="312" spans="1:14" s="316" customFormat="1" ht="145.5" customHeight="1">
      <c r="A312" s="571" t="s">
        <v>76</v>
      </c>
      <c r="B312" s="423" t="s">
        <v>128</v>
      </c>
      <c r="C312" s="393">
        <v>100</v>
      </c>
      <c r="D312" s="414">
        <v>43465</v>
      </c>
      <c r="E312" s="393">
        <v>100</v>
      </c>
      <c r="F312" s="393"/>
      <c r="G312" s="393"/>
      <c r="H312" s="393">
        <v>100</v>
      </c>
      <c r="I312" s="393">
        <v>100</v>
      </c>
      <c r="J312" s="393"/>
      <c r="K312" s="393">
        <v>100</v>
      </c>
      <c r="L312" s="393">
        <v>100</v>
      </c>
      <c r="M312" s="393">
        <v>100</v>
      </c>
      <c r="N312" s="403"/>
    </row>
    <row r="313" spans="1:14" s="317" customFormat="1">
      <c r="A313" s="571"/>
      <c r="B313" s="217" t="s">
        <v>113</v>
      </c>
      <c r="C313" s="415">
        <v>100</v>
      </c>
      <c r="D313" s="417">
        <v>43465</v>
      </c>
      <c r="E313" s="394">
        <v>100</v>
      </c>
      <c r="F313" s="394"/>
      <c r="G313" s="394"/>
      <c r="H313" s="415">
        <v>0</v>
      </c>
      <c r="I313" s="394">
        <v>0</v>
      </c>
      <c r="J313" s="394"/>
      <c r="K313" s="394">
        <v>0</v>
      </c>
      <c r="L313" s="415">
        <v>0</v>
      </c>
      <c r="M313" s="394">
        <v>0</v>
      </c>
      <c r="N313" s="402"/>
    </row>
    <row r="314" spans="1:14" s="316" customFormat="1" ht="66" customHeight="1">
      <c r="A314" s="571" t="s">
        <v>78</v>
      </c>
      <c r="B314" s="423" t="s">
        <v>129</v>
      </c>
      <c r="C314" s="393">
        <v>93.7</v>
      </c>
      <c r="D314" s="414">
        <v>43465</v>
      </c>
      <c r="E314" s="393">
        <v>93.7</v>
      </c>
      <c r="F314" s="393"/>
      <c r="G314" s="393"/>
      <c r="H314" s="393">
        <v>100</v>
      </c>
      <c r="I314" s="393">
        <v>100</v>
      </c>
      <c r="J314" s="393"/>
      <c r="K314" s="393">
        <v>100</v>
      </c>
      <c r="L314" s="393">
        <v>100</v>
      </c>
      <c r="M314" s="393">
        <v>100</v>
      </c>
      <c r="N314" s="403"/>
    </row>
    <row r="315" spans="1:14" s="317" customFormat="1">
      <c r="A315" s="571"/>
      <c r="B315" s="217" t="s">
        <v>113</v>
      </c>
      <c r="C315" s="415">
        <v>100</v>
      </c>
      <c r="D315" s="417">
        <v>43465</v>
      </c>
      <c r="E315" s="394">
        <v>100</v>
      </c>
      <c r="F315" s="394"/>
      <c r="G315" s="394"/>
      <c r="H315" s="415">
        <v>0</v>
      </c>
      <c r="I315" s="394">
        <v>0</v>
      </c>
      <c r="J315" s="394"/>
      <c r="K315" s="394">
        <v>0</v>
      </c>
      <c r="L315" s="415">
        <v>0</v>
      </c>
      <c r="M315" s="394">
        <v>0</v>
      </c>
      <c r="N315" s="402"/>
    </row>
    <row r="316" spans="1:14" s="316" customFormat="1" ht="102" customHeight="1">
      <c r="A316" s="571" t="s">
        <v>130</v>
      </c>
      <c r="B316" s="423" t="s">
        <v>131</v>
      </c>
      <c r="C316" s="393" t="s">
        <v>132</v>
      </c>
      <c r="D316" s="414">
        <v>43465</v>
      </c>
      <c r="E316" s="393" t="s">
        <v>132</v>
      </c>
      <c r="F316" s="393"/>
      <c r="G316" s="393"/>
      <c r="H316" s="393">
        <v>1</v>
      </c>
      <c r="I316" s="393">
        <v>1</v>
      </c>
      <c r="J316" s="393"/>
      <c r="K316" s="393">
        <v>2</v>
      </c>
      <c r="L316" s="393">
        <v>2</v>
      </c>
      <c r="M316" s="393">
        <v>3</v>
      </c>
      <c r="N316" s="403"/>
    </row>
    <row r="317" spans="1:14" s="317" customFormat="1">
      <c r="A317" s="571"/>
      <c r="B317" s="217" t="s">
        <v>113</v>
      </c>
      <c r="C317" s="415">
        <v>0</v>
      </c>
      <c r="D317" s="417">
        <v>43465</v>
      </c>
      <c r="E317" s="394">
        <v>1</v>
      </c>
      <c r="F317" s="394"/>
      <c r="G317" s="394"/>
      <c r="H317" s="415">
        <v>0</v>
      </c>
      <c r="I317" s="394">
        <v>0</v>
      </c>
      <c r="J317" s="394"/>
      <c r="K317" s="394">
        <v>0</v>
      </c>
      <c r="L317" s="415">
        <v>0</v>
      </c>
      <c r="M317" s="394">
        <v>0</v>
      </c>
      <c r="N317" s="402"/>
    </row>
    <row r="318" spans="1:14" s="316" customFormat="1" ht="154.5" customHeight="1">
      <c r="A318" s="571" t="s">
        <v>133</v>
      </c>
      <c r="B318" s="423" t="s">
        <v>134</v>
      </c>
      <c r="C318" s="393"/>
      <c r="D318" s="414">
        <v>43465</v>
      </c>
      <c r="E318" s="393" t="s">
        <v>132</v>
      </c>
      <c r="F318" s="393"/>
      <c r="G318" s="393"/>
      <c r="H318" s="393">
        <v>100</v>
      </c>
      <c r="I318" s="393">
        <v>100</v>
      </c>
      <c r="J318" s="393"/>
      <c r="K318" s="393">
        <v>100</v>
      </c>
      <c r="L318" s="393">
        <v>100</v>
      </c>
      <c r="M318" s="393">
        <v>100</v>
      </c>
      <c r="N318" s="403"/>
    </row>
    <row r="319" spans="1:14" s="317" customFormat="1">
      <c r="A319" s="571"/>
      <c r="B319" s="217" t="s">
        <v>113</v>
      </c>
      <c r="C319" s="415"/>
      <c r="D319" s="417"/>
      <c r="E319" s="394" t="s">
        <v>132</v>
      </c>
      <c r="F319" s="394"/>
      <c r="G319" s="394"/>
      <c r="H319" s="415">
        <v>100</v>
      </c>
      <c r="I319" s="394">
        <v>100</v>
      </c>
      <c r="J319" s="394"/>
      <c r="K319" s="394">
        <v>100</v>
      </c>
      <c r="L319" s="415">
        <v>100</v>
      </c>
      <c r="M319" s="394">
        <v>100</v>
      </c>
      <c r="N319" s="402"/>
    </row>
    <row r="320" spans="1:14" s="316" customFormat="1" ht="86.25" customHeight="1">
      <c r="A320" s="571" t="s">
        <v>135</v>
      </c>
      <c r="B320" s="423" t="s">
        <v>136</v>
      </c>
      <c r="C320" s="393"/>
      <c r="D320" s="414">
        <v>43465</v>
      </c>
      <c r="E320" s="393" t="s">
        <v>132</v>
      </c>
      <c r="F320" s="393"/>
      <c r="G320" s="393"/>
      <c r="H320" s="393">
        <v>100</v>
      </c>
      <c r="I320" s="393">
        <v>100</v>
      </c>
      <c r="J320" s="393"/>
      <c r="K320" s="393">
        <v>100</v>
      </c>
      <c r="L320" s="393">
        <v>100</v>
      </c>
      <c r="M320" s="393">
        <v>100</v>
      </c>
      <c r="N320" s="403"/>
    </row>
    <row r="321" spans="1:14" s="317" customFormat="1">
      <c r="A321" s="571"/>
      <c r="B321" s="217" t="s">
        <v>113</v>
      </c>
      <c r="C321" s="415"/>
      <c r="D321" s="417"/>
      <c r="E321" s="394" t="s">
        <v>132</v>
      </c>
      <c r="F321" s="394"/>
      <c r="G321" s="394"/>
      <c r="H321" s="415">
        <v>100</v>
      </c>
      <c r="I321" s="394">
        <v>100</v>
      </c>
      <c r="J321" s="394"/>
      <c r="K321" s="394">
        <v>100</v>
      </c>
      <c r="L321" s="415">
        <v>100</v>
      </c>
      <c r="M321" s="394">
        <v>100</v>
      </c>
      <c r="N321" s="402"/>
    </row>
    <row r="322" spans="1:14" s="14" customFormat="1" ht="19.5">
      <c r="A322" s="377"/>
      <c r="B322" s="378" t="s">
        <v>14</v>
      </c>
      <c r="C322" s="542" t="s">
        <v>15</v>
      </c>
      <c r="D322" s="542"/>
      <c r="E322" s="542"/>
      <c r="F322" s="542"/>
      <c r="G322" s="542"/>
      <c r="H322" s="542"/>
      <c r="I322" s="542"/>
      <c r="J322" s="542"/>
      <c r="K322" s="543"/>
      <c r="L322" s="543"/>
      <c r="M322" s="543"/>
      <c r="N322" s="544"/>
    </row>
    <row r="323" spans="1:14" s="14" customFormat="1" ht="22.5">
      <c r="A323" s="571" t="s">
        <v>16</v>
      </c>
      <c r="B323" s="579" t="s">
        <v>34</v>
      </c>
      <c r="C323" s="580"/>
      <c r="D323" s="356" t="s">
        <v>17</v>
      </c>
      <c r="E323" s="39">
        <f t="shared" ref="E323:I323" si="110">SUM(E324:E326)</f>
        <v>0</v>
      </c>
      <c r="F323" s="39">
        <f t="shared" si="110"/>
        <v>0</v>
      </c>
      <c r="G323" s="39">
        <f t="shared" si="110"/>
        <v>0</v>
      </c>
      <c r="H323" s="39">
        <f t="shared" si="110"/>
        <v>0</v>
      </c>
      <c r="I323" s="39">
        <f t="shared" si="110"/>
        <v>0</v>
      </c>
      <c r="J323" s="573"/>
      <c r="K323" s="39">
        <f t="shared" ref="K323:M323" si="111">SUM(K324:K326)</f>
        <v>0</v>
      </c>
      <c r="L323" s="39">
        <f t="shared" si="111"/>
        <v>0</v>
      </c>
      <c r="M323" s="39">
        <f t="shared" si="111"/>
        <v>0</v>
      </c>
      <c r="N323" s="44">
        <f>E323+H323+I323+K323+L323+M323</f>
        <v>0</v>
      </c>
    </row>
    <row r="324" spans="1:14" s="14" customFormat="1" ht="23.25">
      <c r="A324" s="571"/>
      <c r="B324" s="579"/>
      <c r="C324" s="580"/>
      <c r="D324" s="264" t="s">
        <v>18</v>
      </c>
      <c r="E324" s="183"/>
      <c r="F324" s="183"/>
      <c r="G324" s="183"/>
      <c r="H324" s="184"/>
      <c r="I324" s="184"/>
      <c r="J324" s="574"/>
      <c r="K324" s="359"/>
      <c r="L324" s="359"/>
      <c r="M324" s="359"/>
      <c r="N324" s="202">
        <f t="shared" ref="N324:N326" si="112">E324+H324+I324+K324+L324+M324</f>
        <v>0</v>
      </c>
    </row>
    <row r="325" spans="1:14" s="14" customFormat="1" ht="23.25">
      <c r="A325" s="571"/>
      <c r="B325" s="579"/>
      <c r="C325" s="580"/>
      <c r="D325" s="264" t="s">
        <v>10</v>
      </c>
      <c r="E325" s="183"/>
      <c r="F325" s="183"/>
      <c r="G325" s="183"/>
      <c r="H325" s="184"/>
      <c r="I325" s="184"/>
      <c r="J325" s="574"/>
      <c r="K325" s="359"/>
      <c r="L325" s="359"/>
      <c r="M325" s="359"/>
      <c r="N325" s="202">
        <f t="shared" si="112"/>
        <v>0</v>
      </c>
    </row>
    <row r="326" spans="1:14" s="14" customFormat="1" ht="22.5">
      <c r="A326" s="571"/>
      <c r="B326" s="579"/>
      <c r="C326" s="580"/>
      <c r="D326" s="361" t="s">
        <v>11</v>
      </c>
      <c r="E326" s="185"/>
      <c r="F326" s="185"/>
      <c r="G326" s="185"/>
      <c r="H326" s="186"/>
      <c r="I326" s="186"/>
      <c r="J326" s="574"/>
      <c r="K326" s="359"/>
      <c r="L326" s="359"/>
      <c r="M326" s="359"/>
      <c r="N326" s="44">
        <f t="shared" si="112"/>
        <v>0</v>
      </c>
    </row>
    <row r="327" spans="1:14" s="14" customFormat="1" ht="19.5">
      <c r="A327" s="570" t="s">
        <v>13</v>
      </c>
      <c r="B327" s="423" t="s">
        <v>24</v>
      </c>
      <c r="C327" s="421"/>
      <c r="D327" s="414"/>
      <c r="E327" s="418"/>
      <c r="F327" s="418"/>
      <c r="G327" s="418"/>
      <c r="H327" s="418"/>
      <c r="I327" s="418"/>
      <c r="J327" s="418"/>
      <c r="K327" s="359"/>
      <c r="L327" s="359"/>
      <c r="M327" s="359"/>
      <c r="N327" s="360"/>
    </row>
    <row r="328" spans="1:14" s="14" customFormat="1">
      <c r="A328" s="570"/>
      <c r="B328" s="446" t="s">
        <v>95</v>
      </c>
      <c r="C328" s="232"/>
      <c r="D328" s="283"/>
      <c r="E328" s="232"/>
      <c r="F328" s="232"/>
      <c r="G328" s="232"/>
      <c r="H328" s="232"/>
      <c r="I328" s="232"/>
      <c r="J328" s="232"/>
      <c r="K328" s="232"/>
      <c r="L328" s="232"/>
      <c r="M328" s="232"/>
      <c r="N328" s="234"/>
    </row>
    <row r="329" spans="1:14" s="14" customFormat="1" ht="19.5">
      <c r="A329" s="375"/>
      <c r="B329" s="376" t="s">
        <v>14</v>
      </c>
      <c r="C329" s="682" t="s">
        <v>15</v>
      </c>
      <c r="D329" s="683"/>
      <c r="E329" s="683"/>
      <c r="F329" s="683"/>
      <c r="G329" s="683"/>
      <c r="H329" s="683"/>
      <c r="I329" s="683"/>
      <c r="J329" s="683"/>
      <c r="K329" s="684"/>
      <c r="L329" s="684"/>
      <c r="M329" s="684"/>
      <c r="N329" s="685"/>
    </row>
    <row r="330" spans="1:14" s="14" customFormat="1" ht="22.5">
      <c r="A330" s="516" t="s">
        <v>29</v>
      </c>
      <c r="B330" s="513" t="s">
        <v>34</v>
      </c>
      <c r="C330" s="518"/>
      <c r="D330" s="352" t="s">
        <v>17</v>
      </c>
      <c r="E330" s="39">
        <f t="shared" ref="E330:I330" si="113">SUM(E331:E333)</f>
        <v>0</v>
      </c>
      <c r="F330" s="39">
        <f t="shared" si="113"/>
        <v>0</v>
      </c>
      <c r="G330" s="39">
        <f t="shared" si="113"/>
        <v>0</v>
      </c>
      <c r="H330" s="39">
        <f t="shared" si="113"/>
        <v>0</v>
      </c>
      <c r="I330" s="39">
        <f t="shared" si="113"/>
        <v>0</v>
      </c>
      <c r="J330" s="545"/>
      <c r="K330" s="39">
        <f t="shared" ref="K330:M330" si="114">SUM(K331:K333)</f>
        <v>0</v>
      </c>
      <c r="L330" s="39">
        <f t="shared" si="114"/>
        <v>0</v>
      </c>
      <c r="M330" s="39">
        <f t="shared" si="114"/>
        <v>0</v>
      </c>
      <c r="N330" s="44">
        <f>E330+H330+I330+K330+L330+M330</f>
        <v>0</v>
      </c>
    </row>
    <row r="331" spans="1:14" s="14" customFormat="1" ht="23.25">
      <c r="A331" s="517"/>
      <c r="B331" s="514"/>
      <c r="C331" s="519"/>
      <c r="D331" s="264" t="s">
        <v>18</v>
      </c>
      <c r="E331" s="183"/>
      <c r="F331" s="183"/>
      <c r="G331" s="183"/>
      <c r="H331" s="184"/>
      <c r="I331" s="184"/>
      <c r="J331" s="546"/>
      <c r="K331" s="359"/>
      <c r="L331" s="359"/>
      <c r="M331" s="359"/>
      <c r="N331" s="202">
        <f t="shared" ref="N331:N333" si="115">E331+H331+I331+K331+L331+M331</f>
        <v>0</v>
      </c>
    </row>
    <row r="332" spans="1:14" s="14" customFormat="1" ht="23.25">
      <c r="A332" s="517"/>
      <c r="B332" s="514"/>
      <c r="C332" s="519"/>
      <c r="D332" s="264" t="s">
        <v>10</v>
      </c>
      <c r="E332" s="183"/>
      <c r="F332" s="183"/>
      <c r="G332" s="183"/>
      <c r="H332" s="184"/>
      <c r="I332" s="184"/>
      <c r="J332" s="546"/>
      <c r="K332" s="359"/>
      <c r="L332" s="359"/>
      <c r="M332" s="359"/>
      <c r="N332" s="202">
        <f t="shared" si="115"/>
        <v>0</v>
      </c>
    </row>
    <row r="333" spans="1:14" s="14" customFormat="1" ht="22.5">
      <c r="A333" s="517"/>
      <c r="B333" s="515"/>
      <c r="C333" s="519"/>
      <c r="D333" s="265" t="s">
        <v>11</v>
      </c>
      <c r="E333" s="185"/>
      <c r="F333" s="185"/>
      <c r="G333" s="185"/>
      <c r="H333" s="186"/>
      <c r="I333" s="186"/>
      <c r="J333" s="550"/>
      <c r="K333" s="359"/>
      <c r="L333" s="359"/>
      <c r="M333" s="359"/>
      <c r="N333" s="44">
        <f t="shared" si="115"/>
        <v>0</v>
      </c>
    </row>
    <row r="334" spans="1:14" s="14" customFormat="1" ht="39.75" thickBot="1">
      <c r="A334" s="45" t="s">
        <v>28</v>
      </c>
      <c r="B334" s="46" t="s">
        <v>30</v>
      </c>
      <c r="C334" s="47"/>
      <c r="D334" s="48"/>
      <c r="E334" s="187"/>
      <c r="F334" s="187"/>
      <c r="G334" s="187"/>
      <c r="H334" s="187"/>
      <c r="I334" s="187"/>
      <c r="J334" s="188"/>
      <c r="K334" s="248"/>
      <c r="L334" s="248"/>
      <c r="M334" s="248"/>
      <c r="N334" s="249"/>
    </row>
    <row r="335" spans="1:14" s="318" customFormat="1" ht="19.5" customHeight="1" thickBot="1">
      <c r="A335" s="557" t="s">
        <v>217</v>
      </c>
      <c r="B335" s="558"/>
      <c r="C335" s="558"/>
      <c r="D335" s="558"/>
      <c r="E335" s="558"/>
      <c r="F335" s="558"/>
      <c r="G335" s="558"/>
      <c r="H335" s="558"/>
      <c r="I335" s="558"/>
      <c r="J335" s="558"/>
      <c r="K335" s="558"/>
      <c r="L335" s="558"/>
      <c r="M335" s="558"/>
      <c r="N335" s="559"/>
    </row>
    <row r="336" spans="1:14" s="316" customFormat="1" ht="140.25" customHeight="1">
      <c r="A336" s="681" t="s">
        <v>12</v>
      </c>
      <c r="B336" s="225" t="s">
        <v>137</v>
      </c>
      <c r="C336" s="257" t="s">
        <v>132</v>
      </c>
      <c r="D336" s="227" t="s">
        <v>132</v>
      </c>
      <c r="E336" s="257" t="s">
        <v>138</v>
      </c>
      <c r="F336" s="257"/>
      <c r="G336" s="257"/>
      <c r="H336" s="257" t="s">
        <v>139</v>
      </c>
      <c r="I336" s="257" t="s">
        <v>140</v>
      </c>
      <c r="J336" s="257"/>
      <c r="K336" s="257" t="s">
        <v>141</v>
      </c>
      <c r="L336" s="257" t="s">
        <v>142</v>
      </c>
      <c r="M336" s="302" t="s">
        <v>143</v>
      </c>
      <c r="N336" s="219"/>
    </row>
    <row r="337" spans="1:14" s="317" customFormat="1">
      <c r="A337" s="517"/>
      <c r="B337" s="320" t="s">
        <v>113</v>
      </c>
      <c r="C337" s="299" t="s">
        <v>132</v>
      </c>
      <c r="D337" s="300"/>
      <c r="E337" s="259">
        <v>20</v>
      </c>
      <c r="F337" s="259"/>
      <c r="G337" s="259"/>
      <c r="H337" s="299" t="s">
        <v>132</v>
      </c>
      <c r="I337" s="259">
        <v>0</v>
      </c>
      <c r="J337" s="259"/>
      <c r="K337" s="259" t="s">
        <v>132</v>
      </c>
      <c r="L337" s="299" t="s">
        <v>132</v>
      </c>
      <c r="M337" s="447">
        <v>0</v>
      </c>
      <c r="N337" s="260"/>
    </row>
    <row r="338" spans="1:14" s="14" customFormat="1" ht="19.5">
      <c r="A338" s="395"/>
      <c r="B338" s="378" t="s">
        <v>14</v>
      </c>
      <c r="C338" s="542" t="s">
        <v>15</v>
      </c>
      <c r="D338" s="542"/>
      <c r="E338" s="542"/>
      <c r="F338" s="542"/>
      <c r="G338" s="542"/>
      <c r="H338" s="542"/>
      <c r="I338" s="542"/>
      <c r="J338" s="542"/>
      <c r="K338" s="543"/>
      <c r="L338" s="543"/>
      <c r="M338" s="543"/>
      <c r="N338" s="543"/>
    </row>
    <row r="339" spans="1:14" s="14" customFormat="1" ht="22.5">
      <c r="A339" s="517" t="s">
        <v>16</v>
      </c>
      <c r="B339" s="513" t="s">
        <v>34</v>
      </c>
      <c r="C339" s="212"/>
      <c r="D339" s="211" t="s">
        <v>17</v>
      </c>
      <c r="E339" s="39">
        <f t="shared" ref="E339:I339" si="116">SUM(E340:E342)</f>
        <v>0</v>
      </c>
      <c r="F339" s="39">
        <f t="shared" si="116"/>
        <v>0</v>
      </c>
      <c r="G339" s="39">
        <f t="shared" si="116"/>
        <v>0</v>
      </c>
      <c r="H339" s="39">
        <f t="shared" si="116"/>
        <v>0</v>
      </c>
      <c r="I339" s="39">
        <f t="shared" si="116"/>
        <v>0</v>
      </c>
      <c r="J339" s="545"/>
      <c r="K339" s="39">
        <f t="shared" ref="K339:M339" si="117">SUM(K340:K342)</f>
        <v>0</v>
      </c>
      <c r="L339" s="39">
        <f t="shared" si="117"/>
        <v>0</v>
      </c>
      <c r="M339" s="39">
        <f t="shared" si="117"/>
        <v>0</v>
      </c>
      <c r="N339" s="44">
        <f>E339+H339+I339+K339+L339+M339</f>
        <v>0</v>
      </c>
    </row>
    <row r="340" spans="1:14" s="14" customFormat="1" ht="23.25">
      <c r="A340" s="517"/>
      <c r="B340" s="514"/>
      <c r="C340" s="12"/>
      <c r="D340" s="264" t="s">
        <v>18</v>
      </c>
      <c r="E340" s="183"/>
      <c r="F340" s="183"/>
      <c r="G340" s="183"/>
      <c r="H340" s="184"/>
      <c r="I340" s="184"/>
      <c r="J340" s="546"/>
      <c r="K340" s="237"/>
      <c r="L340" s="237"/>
      <c r="M340" s="237"/>
      <c r="N340" s="202">
        <f t="shared" ref="N340:N342" si="118">E340+H340+I340+K340+L340+M340</f>
        <v>0</v>
      </c>
    </row>
    <row r="341" spans="1:14" s="14" customFormat="1" ht="23.25">
      <c r="A341" s="517"/>
      <c r="B341" s="514"/>
      <c r="C341" s="12"/>
      <c r="D341" s="264" t="s">
        <v>10</v>
      </c>
      <c r="E341" s="183"/>
      <c r="F341" s="183"/>
      <c r="G341" s="183"/>
      <c r="H341" s="184"/>
      <c r="I341" s="184"/>
      <c r="J341" s="546"/>
      <c r="K341" s="237"/>
      <c r="L341" s="237"/>
      <c r="M341" s="237"/>
      <c r="N341" s="202">
        <f t="shared" si="118"/>
        <v>0</v>
      </c>
    </row>
    <row r="342" spans="1:14" s="14" customFormat="1" ht="23.25" thickBot="1">
      <c r="A342" s="517"/>
      <c r="B342" s="514"/>
      <c r="C342" s="209"/>
      <c r="D342" s="265" t="s">
        <v>11</v>
      </c>
      <c r="E342" s="363"/>
      <c r="F342" s="363"/>
      <c r="G342" s="363"/>
      <c r="H342" s="235"/>
      <c r="I342" s="235"/>
      <c r="J342" s="546"/>
      <c r="K342" s="355"/>
      <c r="L342" s="355"/>
      <c r="M342" s="355"/>
      <c r="N342" s="364">
        <f t="shared" si="118"/>
        <v>0</v>
      </c>
    </row>
    <row r="343" spans="1:14" s="14" customFormat="1" ht="40.5">
      <c r="A343" s="529">
        <v>1</v>
      </c>
      <c r="B343" s="63" t="s">
        <v>50</v>
      </c>
      <c r="C343" s="532"/>
      <c r="D343" s="64" t="s">
        <v>9</v>
      </c>
      <c r="E343" s="501">
        <f>E344+E345+E346</f>
        <v>0</v>
      </c>
      <c r="F343" s="501">
        <f t="shared" ref="F343:I343" si="119">F344+F345+F346</f>
        <v>0</v>
      </c>
      <c r="G343" s="501">
        <f t="shared" si="119"/>
        <v>0</v>
      </c>
      <c r="H343" s="501">
        <f t="shared" si="119"/>
        <v>0</v>
      </c>
      <c r="I343" s="501">
        <f t="shared" si="119"/>
        <v>0</v>
      </c>
      <c r="J343" s="535"/>
      <c r="K343" s="501">
        <f t="shared" ref="K343:N343" si="120">K344+K345+K346</f>
        <v>0</v>
      </c>
      <c r="L343" s="501">
        <f t="shared" si="120"/>
        <v>0</v>
      </c>
      <c r="M343" s="501">
        <f t="shared" si="120"/>
        <v>0</v>
      </c>
      <c r="N343" s="502">
        <f t="shared" si="120"/>
        <v>0</v>
      </c>
    </row>
    <row r="344" spans="1:14" s="14" customFormat="1">
      <c r="A344" s="530"/>
      <c r="B344" s="538" t="str">
        <f>F306</f>
        <v>ЦИФРОВАЯ ЭКОНОМИКА</v>
      </c>
      <c r="C344" s="533"/>
      <c r="D344" s="488" t="s">
        <v>18</v>
      </c>
      <c r="E344" s="489"/>
      <c r="F344" s="489"/>
      <c r="G344" s="489"/>
      <c r="H344" s="489"/>
      <c r="I344" s="489"/>
      <c r="J344" s="536"/>
      <c r="K344" s="490"/>
      <c r="L344" s="490"/>
      <c r="M344" s="490"/>
      <c r="N344" s="491">
        <f t="shared" ref="N344:N346" si="121">E344+H344+I344+K344+L344+M344</f>
        <v>0</v>
      </c>
    </row>
    <row r="345" spans="1:14" s="14" customFormat="1">
      <c r="A345" s="530"/>
      <c r="B345" s="539"/>
      <c r="C345" s="533"/>
      <c r="D345" s="488" t="s">
        <v>10</v>
      </c>
      <c r="E345" s="489"/>
      <c r="F345" s="489"/>
      <c r="G345" s="489"/>
      <c r="H345" s="489"/>
      <c r="I345" s="489"/>
      <c r="J345" s="536"/>
      <c r="K345" s="490"/>
      <c r="L345" s="490"/>
      <c r="M345" s="490"/>
      <c r="N345" s="491">
        <f t="shared" si="121"/>
        <v>0</v>
      </c>
    </row>
    <row r="346" spans="1:14" s="14" customFormat="1" ht="21" thickBot="1">
      <c r="A346" s="531"/>
      <c r="B346" s="540"/>
      <c r="C346" s="534"/>
      <c r="D346" s="492" t="s">
        <v>11</v>
      </c>
      <c r="E346" s="493"/>
      <c r="F346" s="493"/>
      <c r="G346" s="493"/>
      <c r="H346" s="493"/>
      <c r="I346" s="493"/>
      <c r="J346" s="537"/>
      <c r="K346" s="494"/>
      <c r="L346" s="494"/>
      <c r="M346" s="494"/>
      <c r="N346" s="495">
        <f t="shared" si="121"/>
        <v>0</v>
      </c>
    </row>
    <row r="347" spans="1:14" s="319" customFormat="1" ht="62.25" customHeight="1" thickBot="1">
      <c r="A347" s="404"/>
      <c r="B347" s="405"/>
      <c r="C347" s="405"/>
      <c r="D347" s="405"/>
      <c r="E347" s="407" t="s">
        <v>90</v>
      </c>
      <c r="F347" s="408" t="s">
        <v>60</v>
      </c>
      <c r="G347" s="409"/>
      <c r="H347" s="405"/>
      <c r="I347" s="405"/>
      <c r="J347" s="405"/>
      <c r="K347" s="405"/>
      <c r="L347" s="405"/>
      <c r="M347" s="405"/>
      <c r="N347" s="406"/>
    </row>
    <row r="348" spans="1:14" s="319" customFormat="1" ht="21" customHeight="1" thickBot="1">
      <c r="A348" s="576" t="s">
        <v>107</v>
      </c>
      <c r="B348" s="577"/>
      <c r="C348" s="577"/>
      <c r="D348" s="577"/>
      <c r="E348" s="577"/>
      <c r="F348" s="577"/>
      <c r="G348" s="577"/>
      <c r="H348" s="577"/>
      <c r="I348" s="577"/>
      <c r="J348" s="577"/>
      <c r="K348" s="577"/>
      <c r="L348" s="577"/>
      <c r="M348" s="577"/>
      <c r="N348" s="578"/>
    </row>
    <row r="349" spans="1:14" s="319" customFormat="1" ht="58.5">
      <c r="A349" s="569" t="s">
        <v>12</v>
      </c>
      <c r="B349" s="310" t="s">
        <v>108</v>
      </c>
      <c r="C349" s="287">
        <v>1</v>
      </c>
      <c r="D349" s="451" t="s">
        <v>104</v>
      </c>
      <c r="E349" s="287">
        <v>4</v>
      </c>
      <c r="F349" s="287"/>
      <c r="G349" s="287"/>
      <c r="H349" s="287">
        <v>5</v>
      </c>
      <c r="I349" s="287">
        <v>6</v>
      </c>
      <c r="J349" s="287"/>
      <c r="K349" s="287">
        <v>7</v>
      </c>
      <c r="L349" s="287">
        <v>8</v>
      </c>
      <c r="M349" s="287">
        <v>8</v>
      </c>
      <c r="N349" s="282"/>
    </row>
    <row r="350" spans="1:14" s="319" customFormat="1">
      <c r="A350" s="570"/>
      <c r="B350" s="217" t="s">
        <v>95</v>
      </c>
      <c r="C350" s="314">
        <v>0</v>
      </c>
      <c r="D350" s="315">
        <v>43101</v>
      </c>
      <c r="E350" s="314">
        <v>100</v>
      </c>
      <c r="F350" s="314"/>
      <c r="G350" s="314"/>
      <c r="H350" s="314"/>
      <c r="I350" s="314"/>
      <c r="J350" s="397" t="s">
        <v>109</v>
      </c>
      <c r="K350" s="314"/>
      <c r="L350" s="314"/>
      <c r="M350" s="314"/>
      <c r="N350" s="234"/>
    </row>
    <row r="351" spans="1:14" s="319" customFormat="1" ht="58.5">
      <c r="A351" s="570" t="s">
        <v>12</v>
      </c>
      <c r="B351" s="448" t="s">
        <v>110</v>
      </c>
      <c r="C351" s="449">
        <v>0</v>
      </c>
      <c r="D351" s="450" t="s">
        <v>104</v>
      </c>
      <c r="E351" s="449">
        <v>6</v>
      </c>
      <c r="F351" s="449"/>
      <c r="G351" s="449">
        <v>7</v>
      </c>
      <c r="H351" s="449">
        <v>8</v>
      </c>
      <c r="I351" s="449">
        <v>8</v>
      </c>
      <c r="J351" s="449"/>
      <c r="K351" s="449">
        <v>8</v>
      </c>
      <c r="L351" s="449">
        <v>8</v>
      </c>
      <c r="M351" s="449">
        <v>8</v>
      </c>
      <c r="N351" s="452"/>
    </row>
    <row r="352" spans="1:14" s="319" customFormat="1">
      <c r="A352" s="570"/>
      <c r="B352" s="217" t="s">
        <v>95</v>
      </c>
      <c r="C352" s="314">
        <v>0</v>
      </c>
      <c r="D352" s="315">
        <v>43101</v>
      </c>
      <c r="E352" s="314">
        <v>100</v>
      </c>
      <c r="F352" s="314"/>
      <c r="G352" s="314"/>
      <c r="H352" s="314"/>
      <c r="I352" s="314"/>
      <c r="J352" s="397" t="s">
        <v>109</v>
      </c>
      <c r="K352" s="314"/>
      <c r="L352" s="314"/>
      <c r="M352" s="314"/>
      <c r="N352" s="234"/>
    </row>
    <row r="353" spans="1:14" s="14" customFormat="1" ht="19.5">
      <c r="A353" s="377"/>
      <c r="B353" s="378" t="s">
        <v>14</v>
      </c>
      <c r="C353" s="542" t="s">
        <v>15</v>
      </c>
      <c r="D353" s="542"/>
      <c r="E353" s="542"/>
      <c r="F353" s="542"/>
      <c r="G353" s="542"/>
      <c r="H353" s="542"/>
      <c r="I353" s="542"/>
      <c r="J353" s="542"/>
      <c r="K353" s="543"/>
      <c r="L353" s="543"/>
      <c r="M353" s="543"/>
      <c r="N353" s="544"/>
    </row>
    <row r="354" spans="1:14" s="14" customFormat="1" ht="39.75" thickBot="1">
      <c r="A354" s="45" t="s">
        <v>28</v>
      </c>
      <c r="B354" s="46" t="s">
        <v>30</v>
      </c>
      <c r="C354" s="47"/>
      <c r="D354" s="48"/>
      <c r="E354" s="187"/>
      <c r="F354" s="187"/>
      <c r="G354" s="187"/>
      <c r="H354" s="187"/>
      <c r="I354" s="187"/>
      <c r="J354" s="187"/>
      <c r="K354" s="248"/>
      <c r="L354" s="248"/>
      <c r="M354" s="248"/>
      <c r="N354" s="249"/>
    </row>
    <row r="355" spans="1:14" s="14" customFormat="1" ht="21" customHeight="1" thickBot="1">
      <c r="A355" s="566" t="s">
        <v>111</v>
      </c>
      <c r="B355" s="567"/>
      <c r="C355" s="567"/>
      <c r="D355" s="567"/>
      <c r="E355" s="567"/>
      <c r="F355" s="567"/>
      <c r="G355" s="567"/>
      <c r="H355" s="567"/>
      <c r="I355" s="567"/>
      <c r="J355" s="567"/>
      <c r="K355" s="567"/>
      <c r="L355" s="567"/>
      <c r="M355" s="567"/>
      <c r="N355" s="568"/>
    </row>
    <row r="356" spans="1:14" s="14" customFormat="1" ht="37.5">
      <c r="A356" s="569" t="s">
        <v>12</v>
      </c>
      <c r="B356" s="454" t="s">
        <v>112</v>
      </c>
      <c r="C356" s="287">
        <v>0</v>
      </c>
      <c r="D356" s="451" t="s">
        <v>104</v>
      </c>
      <c r="E356" s="287">
        <v>100</v>
      </c>
      <c r="F356" s="287"/>
      <c r="G356" s="287"/>
      <c r="H356" s="287">
        <v>110</v>
      </c>
      <c r="I356" s="287">
        <v>115</v>
      </c>
      <c r="J356" s="287"/>
      <c r="K356" s="287">
        <v>120</v>
      </c>
      <c r="L356" s="287">
        <v>125</v>
      </c>
      <c r="M356" s="287">
        <v>130</v>
      </c>
      <c r="N356" s="455"/>
    </row>
    <row r="357" spans="1:14" s="14" customFormat="1">
      <c r="A357" s="570"/>
      <c r="B357" s="217" t="s">
        <v>113</v>
      </c>
      <c r="C357" s="453">
        <v>0</v>
      </c>
      <c r="D357" s="315">
        <v>43101</v>
      </c>
      <c r="E357" s="453">
        <v>100</v>
      </c>
      <c r="F357" s="453"/>
      <c r="G357" s="453"/>
      <c r="H357" s="314"/>
      <c r="I357" s="314"/>
      <c r="J357" s="397" t="s">
        <v>109</v>
      </c>
      <c r="K357" s="314"/>
      <c r="L357" s="314"/>
      <c r="M357" s="314"/>
      <c r="N357" s="456"/>
    </row>
    <row r="358" spans="1:14" s="14" customFormat="1" ht="19.5">
      <c r="A358" s="377"/>
      <c r="B358" s="378" t="s">
        <v>14</v>
      </c>
      <c r="C358" s="542" t="s">
        <v>15</v>
      </c>
      <c r="D358" s="542"/>
      <c r="E358" s="542"/>
      <c r="F358" s="542"/>
      <c r="G358" s="542"/>
      <c r="H358" s="542"/>
      <c r="I358" s="542"/>
      <c r="J358" s="542"/>
      <c r="K358" s="543"/>
      <c r="L358" s="543"/>
      <c r="M358" s="543"/>
      <c r="N358" s="544"/>
    </row>
    <row r="359" spans="1:14" s="14" customFormat="1" ht="22.5" customHeight="1">
      <c r="A359" s="571" t="s">
        <v>16</v>
      </c>
      <c r="B359" s="513" t="s">
        <v>34</v>
      </c>
      <c r="C359" s="356"/>
      <c r="D359" s="356" t="s">
        <v>17</v>
      </c>
      <c r="E359" s="39">
        <f>SUM(E362+E360+E361)</f>
        <v>0</v>
      </c>
      <c r="F359" s="39">
        <f>SUM(F360+F361+G359)</f>
        <v>0</v>
      </c>
      <c r="G359" s="39">
        <f>SUM(G360+G361+G362)</f>
        <v>0</v>
      </c>
      <c r="H359" s="39">
        <f>SUM(H360+H361+H362)</f>
        <v>0</v>
      </c>
      <c r="I359" s="39">
        <f>SUM(I360+I361+I362)</f>
        <v>0</v>
      </c>
      <c r="J359" s="573"/>
      <c r="K359" s="39">
        <f t="shared" ref="K359:M359" si="122">SUM(K360:K362)</f>
        <v>0</v>
      </c>
      <c r="L359" s="39">
        <f t="shared" si="122"/>
        <v>0</v>
      </c>
      <c r="M359" s="39">
        <f t="shared" si="122"/>
        <v>0</v>
      </c>
      <c r="N359" s="44">
        <f>E359+H359+I359+K359+L359+M359</f>
        <v>0</v>
      </c>
    </row>
    <row r="360" spans="1:14" s="14" customFormat="1" ht="23.25">
      <c r="A360" s="571"/>
      <c r="B360" s="514"/>
      <c r="C360" s="12"/>
      <c r="D360" s="264" t="s">
        <v>18</v>
      </c>
      <c r="E360" s="183"/>
      <c r="F360" s="183"/>
      <c r="G360" s="183"/>
      <c r="H360" s="184"/>
      <c r="I360" s="184"/>
      <c r="J360" s="574"/>
      <c r="K360" s="359"/>
      <c r="L360" s="359"/>
      <c r="M360" s="359"/>
      <c r="N360" s="202">
        <f t="shared" ref="N360:N362" si="123">E360+H360+I360+K360+L360+M360</f>
        <v>0</v>
      </c>
    </row>
    <row r="361" spans="1:14" s="14" customFormat="1" ht="23.25">
      <c r="A361" s="571"/>
      <c r="B361" s="514"/>
      <c r="C361" s="12"/>
      <c r="D361" s="264" t="s">
        <v>10</v>
      </c>
      <c r="E361" s="183"/>
      <c r="F361" s="183"/>
      <c r="G361" s="183"/>
      <c r="H361" s="216"/>
      <c r="I361" s="184"/>
      <c r="J361" s="574"/>
      <c r="K361" s="359"/>
      <c r="L361" s="359"/>
      <c r="M361" s="359"/>
      <c r="N361" s="202">
        <f t="shared" si="123"/>
        <v>0</v>
      </c>
    </row>
    <row r="362" spans="1:14" s="14" customFormat="1" ht="23.25" thickBot="1">
      <c r="A362" s="572"/>
      <c r="B362" s="515"/>
      <c r="C362" s="457"/>
      <c r="D362" s="362" t="s">
        <v>11</v>
      </c>
      <c r="E362" s="458"/>
      <c r="F362" s="458"/>
      <c r="G362" s="458"/>
      <c r="H362" s="459"/>
      <c r="I362" s="459"/>
      <c r="J362" s="575"/>
      <c r="K362" s="248"/>
      <c r="L362" s="248"/>
      <c r="M362" s="248"/>
      <c r="N362" s="460">
        <f t="shared" si="123"/>
        <v>0</v>
      </c>
    </row>
    <row r="363" spans="1:14" s="14" customFormat="1" ht="40.5">
      <c r="A363" s="529">
        <v>1</v>
      </c>
      <c r="B363" s="63" t="s">
        <v>50</v>
      </c>
      <c r="C363" s="532"/>
      <c r="D363" s="64" t="s">
        <v>9</v>
      </c>
      <c r="E363" s="501">
        <f>SUM(H3686)</f>
        <v>0</v>
      </c>
      <c r="F363" s="501">
        <v>0</v>
      </c>
      <c r="G363" s="501">
        <v>0</v>
      </c>
      <c r="H363" s="501">
        <v>0</v>
      </c>
      <c r="I363" s="501">
        <f t="shared" ref="I363" si="124">I364+I365+I366</f>
        <v>0</v>
      </c>
      <c r="J363" s="535"/>
      <c r="K363" s="501">
        <f t="shared" ref="K363:N363" si="125">K364+K365+K366</f>
        <v>0</v>
      </c>
      <c r="L363" s="501">
        <f t="shared" si="125"/>
        <v>0</v>
      </c>
      <c r="M363" s="501">
        <f t="shared" si="125"/>
        <v>0</v>
      </c>
      <c r="N363" s="502">
        <f t="shared" si="125"/>
        <v>0</v>
      </c>
    </row>
    <row r="364" spans="1:14" s="14" customFormat="1">
      <c r="A364" s="530"/>
      <c r="B364" s="538" t="str">
        <f>F347</f>
        <v>КУЛЬТУРА</v>
      </c>
      <c r="C364" s="533"/>
      <c r="D364" s="488" t="s">
        <v>18</v>
      </c>
      <c r="E364" s="489"/>
      <c r="F364" s="489"/>
      <c r="G364" s="489"/>
      <c r="H364" s="489"/>
      <c r="I364" s="489"/>
      <c r="J364" s="536"/>
      <c r="K364" s="490"/>
      <c r="L364" s="490"/>
      <c r="M364" s="490"/>
      <c r="N364" s="491">
        <f t="shared" ref="N364:N366" si="126">E364+H364+I364+K364+L364+M364</f>
        <v>0</v>
      </c>
    </row>
    <row r="365" spans="1:14" s="14" customFormat="1">
      <c r="A365" s="530"/>
      <c r="B365" s="539"/>
      <c r="C365" s="533"/>
      <c r="D365" s="488" t="s">
        <v>10</v>
      </c>
      <c r="E365" s="489"/>
      <c r="F365" s="489"/>
      <c r="G365" s="489"/>
      <c r="H365" s="489"/>
      <c r="I365" s="489"/>
      <c r="J365" s="536"/>
      <c r="K365" s="490"/>
      <c r="L365" s="490"/>
      <c r="M365" s="490"/>
      <c r="N365" s="491">
        <f t="shared" si="126"/>
        <v>0</v>
      </c>
    </row>
    <row r="366" spans="1:14" s="14" customFormat="1" ht="21" thickBot="1">
      <c r="A366" s="531"/>
      <c r="B366" s="540"/>
      <c r="C366" s="534"/>
      <c r="D366" s="492" t="s">
        <v>11</v>
      </c>
      <c r="E366" s="493"/>
      <c r="F366" s="493"/>
      <c r="G366" s="493"/>
      <c r="H366" s="493"/>
      <c r="I366" s="493"/>
      <c r="J366" s="537"/>
      <c r="K366" s="494"/>
      <c r="L366" s="494"/>
      <c r="M366" s="494"/>
      <c r="N366" s="495">
        <f t="shared" si="126"/>
        <v>0</v>
      </c>
    </row>
    <row r="367" spans="1:14" s="14" customFormat="1" ht="48.75" customHeight="1" thickBot="1">
      <c r="A367" s="404"/>
      <c r="B367" s="405"/>
      <c r="C367" s="405"/>
      <c r="D367" s="405"/>
      <c r="E367" s="407" t="s">
        <v>91</v>
      </c>
      <c r="F367" s="408" t="s">
        <v>61</v>
      </c>
      <c r="G367" s="409"/>
      <c r="H367" s="409"/>
      <c r="I367" s="409"/>
      <c r="J367" s="409"/>
      <c r="K367" s="405"/>
      <c r="L367" s="405"/>
      <c r="M367" s="405"/>
      <c r="N367" s="406"/>
    </row>
    <row r="368" spans="1:14" s="14" customFormat="1" ht="21" customHeight="1" thickBot="1">
      <c r="A368" s="557" t="s">
        <v>96</v>
      </c>
      <c r="B368" s="558"/>
      <c r="C368" s="558"/>
      <c r="D368" s="558"/>
      <c r="E368" s="558"/>
      <c r="F368" s="558"/>
      <c r="G368" s="558"/>
      <c r="H368" s="558"/>
      <c r="I368" s="558"/>
      <c r="J368" s="558"/>
      <c r="K368" s="558"/>
      <c r="L368" s="558"/>
      <c r="M368" s="558"/>
      <c r="N368" s="559"/>
    </row>
    <row r="369" spans="1:14" s="14" customFormat="1" ht="78">
      <c r="A369" s="541" t="s">
        <v>12</v>
      </c>
      <c r="B369" s="225" t="s">
        <v>97</v>
      </c>
      <c r="C369" s="226"/>
      <c r="D369" s="227"/>
      <c r="E369" s="226">
        <v>10</v>
      </c>
      <c r="F369" s="226"/>
      <c r="G369" s="226"/>
      <c r="H369" s="226"/>
      <c r="I369" s="226"/>
      <c r="J369" s="228"/>
      <c r="K369" s="281"/>
      <c r="L369" s="281"/>
      <c r="M369" s="281"/>
      <c r="N369" s="282"/>
    </row>
    <row r="370" spans="1:14" s="14" customFormat="1">
      <c r="A370" s="547"/>
      <c r="B370" s="446" t="s">
        <v>95</v>
      </c>
      <c r="C370" s="232"/>
      <c r="D370" s="283"/>
      <c r="E370" s="232">
        <v>10</v>
      </c>
      <c r="F370" s="232"/>
      <c r="G370" s="232"/>
      <c r="H370" s="232"/>
      <c r="I370" s="232"/>
      <c r="J370" s="233"/>
      <c r="K370" s="232"/>
      <c r="L370" s="232"/>
      <c r="M370" s="232"/>
      <c r="N370" s="234"/>
    </row>
    <row r="371" spans="1:14" s="14" customFormat="1" ht="19.5">
      <c r="A371" s="375"/>
      <c r="B371" s="376" t="s">
        <v>14</v>
      </c>
      <c r="C371" s="548" t="s">
        <v>15</v>
      </c>
      <c r="D371" s="549"/>
      <c r="E371" s="549"/>
      <c r="F371" s="549"/>
      <c r="G371" s="549"/>
      <c r="H371" s="549"/>
      <c r="I371" s="549"/>
      <c r="J371" s="549"/>
      <c r="K371" s="543"/>
      <c r="L371" s="543"/>
      <c r="M371" s="543"/>
      <c r="N371" s="544"/>
    </row>
    <row r="372" spans="1:14" s="14" customFormat="1" ht="22.5">
      <c r="A372" s="516" t="s">
        <v>16</v>
      </c>
      <c r="B372" s="513" t="s">
        <v>34</v>
      </c>
      <c r="C372" s="518"/>
      <c r="D372" s="210" t="s">
        <v>17</v>
      </c>
      <c r="E372" s="39">
        <f t="shared" ref="E372:I372" si="127">SUM(E373:E375)</f>
        <v>0</v>
      </c>
      <c r="F372" s="39">
        <f t="shared" si="127"/>
        <v>0</v>
      </c>
      <c r="G372" s="39">
        <f t="shared" si="127"/>
        <v>0</v>
      </c>
      <c r="H372" s="39">
        <f t="shared" si="127"/>
        <v>0</v>
      </c>
      <c r="I372" s="39">
        <f t="shared" si="127"/>
        <v>0</v>
      </c>
      <c r="J372" s="545"/>
      <c r="K372" s="39">
        <f t="shared" ref="K372:M372" si="128">SUM(K373:K375)</f>
        <v>0</v>
      </c>
      <c r="L372" s="39">
        <f t="shared" si="128"/>
        <v>0</v>
      </c>
      <c r="M372" s="39">
        <f t="shared" si="128"/>
        <v>0</v>
      </c>
      <c r="N372" s="44">
        <f>E372+H372+I372+K372+L372+M372</f>
        <v>0</v>
      </c>
    </row>
    <row r="373" spans="1:14" s="14" customFormat="1" ht="23.25">
      <c r="A373" s="517"/>
      <c r="B373" s="514"/>
      <c r="C373" s="519"/>
      <c r="D373" s="264" t="s">
        <v>18</v>
      </c>
      <c r="E373" s="183"/>
      <c r="F373" s="183"/>
      <c r="G373" s="183"/>
      <c r="H373" s="184"/>
      <c r="I373" s="184"/>
      <c r="J373" s="546"/>
      <c r="K373" s="237"/>
      <c r="L373" s="237"/>
      <c r="M373" s="237"/>
      <c r="N373" s="202">
        <f t="shared" ref="N373:N375" si="129">E373+H373+I373+K373+L373+M373</f>
        <v>0</v>
      </c>
    </row>
    <row r="374" spans="1:14" s="14" customFormat="1" ht="23.25">
      <c r="A374" s="517"/>
      <c r="B374" s="514"/>
      <c r="C374" s="519"/>
      <c r="D374" s="264" t="s">
        <v>10</v>
      </c>
      <c r="E374" s="183"/>
      <c r="F374" s="183"/>
      <c r="G374" s="183"/>
      <c r="H374" s="184"/>
      <c r="I374" s="184"/>
      <c r="J374" s="546"/>
      <c r="K374" s="237"/>
      <c r="L374" s="237"/>
      <c r="M374" s="237"/>
      <c r="N374" s="202">
        <f t="shared" si="129"/>
        <v>0</v>
      </c>
    </row>
    <row r="375" spans="1:14" s="14" customFormat="1" ht="22.5">
      <c r="A375" s="551"/>
      <c r="B375" s="515"/>
      <c r="C375" s="552"/>
      <c r="D375" s="284" t="s">
        <v>11</v>
      </c>
      <c r="E375" s="185"/>
      <c r="F375" s="185"/>
      <c r="G375" s="185"/>
      <c r="H375" s="186"/>
      <c r="I375" s="186"/>
      <c r="J375" s="550"/>
      <c r="K375" s="237"/>
      <c r="L375" s="237"/>
      <c r="M375" s="237"/>
      <c r="N375" s="44">
        <f t="shared" si="129"/>
        <v>0</v>
      </c>
    </row>
    <row r="376" spans="1:14" s="14" customFormat="1" ht="19.5">
      <c r="A376" s="506" t="s">
        <v>13</v>
      </c>
      <c r="B376" s="239" t="s">
        <v>24</v>
      </c>
      <c r="C376" s="285"/>
      <c r="D376" s="286"/>
      <c r="E376" s="240"/>
      <c r="F376" s="240"/>
      <c r="G376" s="240"/>
      <c r="H376" s="240"/>
      <c r="I376" s="240"/>
      <c r="J376" s="241"/>
      <c r="K376" s="237"/>
      <c r="L376" s="237"/>
      <c r="M376" s="237"/>
      <c r="N376" s="242"/>
    </row>
    <row r="377" spans="1:14" s="14" customFormat="1">
      <c r="A377" s="547"/>
      <c r="B377" s="243" t="s">
        <v>95</v>
      </c>
      <c r="C377" s="232"/>
      <c r="D377" s="283"/>
      <c r="E377" s="232"/>
      <c r="F377" s="232"/>
      <c r="G377" s="232"/>
      <c r="H377" s="232"/>
      <c r="I377" s="232"/>
      <c r="J377" s="233"/>
      <c r="K377" s="232"/>
      <c r="L377" s="232"/>
      <c r="M377" s="232"/>
      <c r="N377" s="234"/>
    </row>
    <row r="378" spans="1:14" s="14" customFormat="1" ht="19.5">
      <c r="A378" s="375"/>
      <c r="B378" s="378" t="s">
        <v>14</v>
      </c>
      <c r="C378" s="548" t="s">
        <v>15</v>
      </c>
      <c r="D378" s="549"/>
      <c r="E378" s="549"/>
      <c r="F378" s="549"/>
      <c r="G378" s="549"/>
      <c r="H378" s="549"/>
      <c r="I378" s="549"/>
      <c r="J378" s="549"/>
      <c r="K378" s="543"/>
      <c r="L378" s="543"/>
      <c r="M378" s="543"/>
      <c r="N378" s="544"/>
    </row>
    <row r="379" spans="1:14" s="14" customFormat="1" ht="22.5">
      <c r="A379" s="516" t="s">
        <v>29</v>
      </c>
      <c r="B379" s="513" t="s">
        <v>34</v>
      </c>
      <c r="C379" s="518"/>
      <c r="D379" s="210" t="s">
        <v>17</v>
      </c>
      <c r="E379" s="39">
        <f t="shared" ref="E379:I379" si="130">SUM(E380:E382)</f>
        <v>0</v>
      </c>
      <c r="F379" s="39">
        <f t="shared" si="130"/>
        <v>0</v>
      </c>
      <c r="G379" s="39">
        <f t="shared" si="130"/>
        <v>0</v>
      </c>
      <c r="H379" s="39">
        <f t="shared" si="130"/>
        <v>0</v>
      </c>
      <c r="I379" s="39">
        <f t="shared" si="130"/>
        <v>0</v>
      </c>
      <c r="J379" s="545"/>
      <c r="K379" s="39">
        <f t="shared" ref="K379:M379" si="131">SUM(K380:K382)</f>
        <v>0</v>
      </c>
      <c r="L379" s="39">
        <f t="shared" si="131"/>
        <v>0</v>
      </c>
      <c r="M379" s="39">
        <f t="shared" si="131"/>
        <v>0</v>
      </c>
      <c r="N379" s="44">
        <f>E379+H379+I379+K379+L379+M379</f>
        <v>0</v>
      </c>
    </row>
    <row r="380" spans="1:14" s="14" customFormat="1" ht="23.25">
      <c r="A380" s="517"/>
      <c r="B380" s="514"/>
      <c r="C380" s="519"/>
      <c r="D380" s="264" t="s">
        <v>18</v>
      </c>
      <c r="E380" s="183"/>
      <c r="F380" s="183"/>
      <c r="G380" s="183"/>
      <c r="H380" s="184"/>
      <c r="I380" s="184"/>
      <c r="J380" s="546"/>
      <c r="K380" s="237"/>
      <c r="L380" s="237"/>
      <c r="M380" s="237"/>
      <c r="N380" s="202">
        <f t="shared" ref="N380:N382" si="132">E380+H380+I380+K380+L380+M380</f>
        <v>0</v>
      </c>
    </row>
    <row r="381" spans="1:14" s="14" customFormat="1" ht="23.25">
      <c r="A381" s="517"/>
      <c r="B381" s="514"/>
      <c r="C381" s="519"/>
      <c r="D381" s="264" t="s">
        <v>10</v>
      </c>
      <c r="E381" s="183"/>
      <c r="F381" s="183"/>
      <c r="G381" s="183"/>
      <c r="H381" s="184"/>
      <c r="I381" s="184"/>
      <c r="J381" s="546"/>
      <c r="K381" s="237"/>
      <c r="L381" s="237"/>
      <c r="M381" s="237"/>
      <c r="N381" s="202">
        <f t="shared" si="132"/>
        <v>0</v>
      </c>
    </row>
    <row r="382" spans="1:14" s="14" customFormat="1" ht="22.5">
      <c r="A382" s="517"/>
      <c r="B382" s="515"/>
      <c r="C382" s="519"/>
      <c r="D382" s="265" t="s">
        <v>11</v>
      </c>
      <c r="E382" s="185"/>
      <c r="F382" s="185"/>
      <c r="G382" s="185"/>
      <c r="H382" s="186"/>
      <c r="I382" s="186"/>
      <c r="J382" s="550"/>
      <c r="K382" s="237"/>
      <c r="L382" s="237"/>
      <c r="M382" s="237"/>
      <c r="N382" s="44">
        <f t="shared" si="132"/>
        <v>0</v>
      </c>
    </row>
    <row r="383" spans="1:14" s="14" customFormat="1" ht="39.75" thickBot="1">
      <c r="A383" s="45" t="s">
        <v>28</v>
      </c>
      <c r="B383" s="46" t="s">
        <v>30</v>
      </c>
      <c r="C383" s="47"/>
      <c r="D383" s="48"/>
      <c r="E383" s="187"/>
      <c r="F383" s="187"/>
      <c r="G383" s="187"/>
      <c r="H383" s="187"/>
      <c r="I383" s="187"/>
      <c r="J383" s="188"/>
      <c r="K383" s="248"/>
      <c r="L383" s="248"/>
      <c r="M383" s="248"/>
      <c r="N383" s="249"/>
    </row>
    <row r="384" spans="1:14" s="14" customFormat="1" ht="21" customHeight="1" thickBot="1">
      <c r="A384" s="557" t="s">
        <v>98</v>
      </c>
      <c r="B384" s="558"/>
      <c r="C384" s="558"/>
      <c r="D384" s="558"/>
      <c r="E384" s="558"/>
      <c r="F384" s="558"/>
      <c r="G384" s="558"/>
      <c r="H384" s="558"/>
      <c r="I384" s="558"/>
      <c r="J384" s="558"/>
      <c r="K384" s="558"/>
      <c r="L384" s="558"/>
      <c r="M384" s="558"/>
      <c r="N384" s="559"/>
    </row>
    <row r="385" spans="1:14" s="14" customFormat="1" ht="78">
      <c r="A385" s="541" t="s">
        <v>12</v>
      </c>
      <c r="B385" s="225" t="s">
        <v>99</v>
      </c>
      <c r="C385" s="287"/>
      <c r="D385" s="288"/>
      <c r="E385" s="287">
        <v>3</v>
      </c>
      <c r="F385" s="287"/>
      <c r="G385" s="287"/>
      <c r="H385" s="287"/>
      <c r="I385" s="287"/>
      <c r="J385" s="289"/>
      <c r="K385" s="290"/>
      <c r="L385" s="290"/>
      <c r="M385" s="290"/>
      <c r="N385" s="291"/>
    </row>
    <row r="386" spans="1:14" s="14" customFormat="1" ht="21" thickBot="1">
      <c r="A386" s="506"/>
      <c r="B386" s="243" t="s">
        <v>95</v>
      </c>
      <c r="C386" s="252"/>
      <c r="D386" s="292"/>
      <c r="E386" s="252">
        <v>8</v>
      </c>
      <c r="F386" s="252"/>
      <c r="G386" s="252"/>
      <c r="H386" s="252"/>
      <c r="I386" s="252"/>
      <c r="J386" s="253"/>
      <c r="K386" s="293"/>
      <c r="L386" s="293"/>
      <c r="M386" s="293"/>
      <c r="N386" s="294"/>
    </row>
    <row r="387" spans="1:14" s="14" customFormat="1" ht="21" customHeight="1" thickBot="1">
      <c r="A387" s="557" t="s">
        <v>100</v>
      </c>
      <c r="B387" s="558"/>
      <c r="C387" s="558"/>
      <c r="D387" s="558"/>
      <c r="E387" s="558"/>
      <c r="F387" s="558"/>
      <c r="G387" s="558"/>
      <c r="H387" s="558"/>
      <c r="I387" s="558"/>
      <c r="J387" s="558"/>
      <c r="K387" s="558"/>
      <c r="L387" s="558"/>
      <c r="M387" s="558"/>
      <c r="N387" s="559"/>
    </row>
    <row r="388" spans="1:14" s="14" customFormat="1" ht="39">
      <c r="A388" s="541" t="s">
        <v>12</v>
      </c>
      <c r="B388" s="225" t="s">
        <v>101</v>
      </c>
      <c r="C388" s="287"/>
      <c r="D388" s="288"/>
      <c r="E388" s="287">
        <v>3</v>
      </c>
      <c r="F388" s="287"/>
      <c r="G388" s="287"/>
      <c r="H388" s="287"/>
      <c r="I388" s="287"/>
      <c r="J388" s="289"/>
      <c r="K388" s="290"/>
      <c r="L388" s="290"/>
      <c r="M388" s="290"/>
      <c r="N388" s="291"/>
    </row>
    <row r="389" spans="1:14" s="14" customFormat="1" ht="21" thickBot="1">
      <c r="A389" s="506"/>
      <c r="B389" s="243" t="s">
        <v>95</v>
      </c>
      <c r="C389" s="252"/>
      <c r="D389" s="292"/>
      <c r="E389" s="252">
        <v>4</v>
      </c>
      <c r="F389" s="252"/>
      <c r="G389" s="252"/>
      <c r="H389" s="252"/>
      <c r="I389" s="252"/>
      <c r="J389" s="253"/>
      <c r="K389" s="293"/>
      <c r="L389" s="293"/>
      <c r="M389" s="293"/>
      <c r="N389" s="294"/>
    </row>
    <row r="390" spans="1:14" s="14" customFormat="1" ht="21" customHeight="1" thickBot="1">
      <c r="A390" s="557" t="s">
        <v>102</v>
      </c>
      <c r="B390" s="558"/>
      <c r="C390" s="558"/>
      <c r="D390" s="558"/>
      <c r="E390" s="558"/>
      <c r="F390" s="558"/>
      <c r="G390" s="558"/>
      <c r="H390" s="558"/>
      <c r="I390" s="558"/>
      <c r="J390" s="558"/>
      <c r="K390" s="558"/>
      <c r="L390" s="558"/>
      <c r="M390" s="558"/>
      <c r="N390" s="559"/>
    </row>
    <row r="391" spans="1:14" s="14" customFormat="1" ht="141.75">
      <c r="A391" s="541" t="s">
        <v>12</v>
      </c>
      <c r="B391" s="214" t="s">
        <v>103</v>
      </c>
      <c r="C391" s="322">
        <v>0</v>
      </c>
      <c r="D391" s="323" t="s">
        <v>104</v>
      </c>
      <c r="E391" s="324">
        <v>0</v>
      </c>
      <c r="F391" s="323"/>
      <c r="G391" s="323"/>
      <c r="H391" s="262">
        <v>1</v>
      </c>
      <c r="I391" s="262">
        <v>2</v>
      </c>
      <c r="J391" s="262"/>
      <c r="K391" s="262">
        <v>3</v>
      </c>
      <c r="L391" s="262">
        <v>4</v>
      </c>
      <c r="M391" s="262">
        <v>5</v>
      </c>
      <c r="N391" s="325">
        <v>0</v>
      </c>
    </row>
    <row r="392" spans="1:14" s="14" customFormat="1" ht="21" thickBot="1">
      <c r="A392" s="506"/>
      <c r="B392" s="243" t="s">
        <v>95</v>
      </c>
      <c r="C392" s="252"/>
      <c r="D392" s="292"/>
      <c r="E392" s="252">
        <v>0</v>
      </c>
      <c r="F392" s="252"/>
      <c r="G392" s="252"/>
      <c r="H392" s="252"/>
      <c r="I392" s="252"/>
      <c r="J392" s="253"/>
      <c r="K392" s="293"/>
      <c r="L392" s="293"/>
      <c r="M392" s="293"/>
      <c r="N392" s="294"/>
    </row>
    <row r="393" spans="1:14" s="14" customFormat="1" ht="21" customHeight="1" thickBot="1">
      <c r="A393" s="557" t="s">
        <v>105</v>
      </c>
      <c r="B393" s="558"/>
      <c r="C393" s="558"/>
      <c r="D393" s="558"/>
      <c r="E393" s="558"/>
      <c r="F393" s="558"/>
      <c r="G393" s="558"/>
      <c r="H393" s="558"/>
      <c r="I393" s="558"/>
      <c r="J393" s="558"/>
      <c r="K393" s="558"/>
      <c r="L393" s="558"/>
      <c r="M393" s="558"/>
      <c r="N393" s="559"/>
    </row>
    <row r="394" spans="1:14" s="14" customFormat="1" ht="102" thickBot="1">
      <c r="A394" s="560" t="s">
        <v>12</v>
      </c>
      <c r="B394" s="215" t="s">
        <v>106</v>
      </c>
      <c r="C394" s="326">
        <v>0</v>
      </c>
      <c r="D394" s="327" t="s">
        <v>104</v>
      </c>
      <c r="E394" s="328">
        <v>0.13</v>
      </c>
      <c r="F394" s="327"/>
      <c r="G394" s="327"/>
      <c r="H394" s="329">
        <v>0.26700000000000002</v>
      </c>
      <c r="I394" s="329">
        <v>0.40799999999999997</v>
      </c>
      <c r="J394" s="329"/>
      <c r="K394" s="329">
        <v>0.53700000000000003</v>
      </c>
      <c r="L394" s="329">
        <v>0.66200000000000003</v>
      </c>
      <c r="M394" s="329">
        <v>0.76600000000000001</v>
      </c>
      <c r="N394" s="325">
        <v>0</v>
      </c>
    </row>
    <row r="395" spans="1:14" s="14" customFormat="1">
      <c r="A395" s="561"/>
      <c r="B395" s="243" t="s">
        <v>95</v>
      </c>
      <c r="C395" s="252"/>
      <c r="D395" s="292"/>
      <c r="E395" s="252">
        <v>1</v>
      </c>
      <c r="F395" s="252"/>
      <c r="G395" s="252"/>
      <c r="H395" s="252"/>
      <c r="I395" s="252"/>
      <c r="J395" s="253"/>
      <c r="K395" s="293"/>
      <c r="L395" s="293"/>
      <c r="M395" s="293"/>
      <c r="N395" s="294"/>
    </row>
    <row r="396" spans="1:14" s="14" customFormat="1" ht="19.5">
      <c r="A396" s="377"/>
      <c r="B396" s="378" t="s">
        <v>14</v>
      </c>
      <c r="C396" s="548" t="s">
        <v>15</v>
      </c>
      <c r="D396" s="549"/>
      <c r="E396" s="549"/>
      <c r="F396" s="549"/>
      <c r="G396" s="549"/>
      <c r="H396" s="549"/>
      <c r="I396" s="549"/>
      <c r="J396" s="562"/>
      <c r="K396" s="563"/>
      <c r="L396" s="564"/>
      <c r="M396" s="564"/>
      <c r="N396" s="565"/>
    </row>
    <row r="397" spans="1:14" s="14" customFormat="1" ht="22.5">
      <c r="A397" s="517" t="s">
        <v>16</v>
      </c>
      <c r="B397" s="513" t="s">
        <v>34</v>
      </c>
      <c r="C397" s="212"/>
      <c r="D397" s="211" t="s">
        <v>17</v>
      </c>
      <c r="E397" s="39">
        <f t="shared" ref="E397:I397" si="133">SUM(E398:E400)</f>
        <v>0</v>
      </c>
      <c r="F397" s="39">
        <f t="shared" si="133"/>
        <v>0</v>
      </c>
      <c r="G397" s="39">
        <f t="shared" si="133"/>
        <v>0</v>
      </c>
      <c r="H397" s="39">
        <f t="shared" si="133"/>
        <v>0</v>
      </c>
      <c r="I397" s="39">
        <f t="shared" si="133"/>
        <v>0</v>
      </c>
      <c r="J397" s="545"/>
      <c r="K397" s="39">
        <f t="shared" ref="K397:M397" si="134">SUM(K398:K400)</f>
        <v>0</v>
      </c>
      <c r="L397" s="39">
        <f t="shared" si="134"/>
        <v>0</v>
      </c>
      <c r="M397" s="39">
        <f t="shared" si="134"/>
        <v>0</v>
      </c>
      <c r="N397" s="44">
        <f>E397+H397+I397+K397+L397+M397</f>
        <v>0</v>
      </c>
    </row>
    <row r="398" spans="1:14" s="14" customFormat="1" ht="23.25">
      <c r="A398" s="517"/>
      <c r="B398" s="514"/>
      <c r="C398" s="12"/>
      <c r="D398" s="264" t="s">
        <v>18</v>
      </c>
      <c r="E398" s="183"/>
      <c r="F398" s="183"/>
      <c r="G398" s="183"/>
      <c r="H398" s="184"/>
      <c r="I398" s="184"/>
      <c r="J398" s="546"/>
      <c r="K398" s="237"/>
      <c r="L398" s="237"/>
      <c r="M398" s="237"/>
      <c r="N398" s="202">
        <f t="shared" ref="N398:N400" si="135">E398+H398+I398+K398+L398+M398</f>
        <v>0</v>
      </c>
    </row>
    <row r="399" spans="1:14" s="14" customFormat="1" ht="23.25">
      <c r="A399" s="517"/>
      <c r="B399" s="514"/>
      <c r="C399" s="12"/>
      <c r="D399" s="264" t="s">
        <v>10</v>
      </c>
      <c r="E399" s="183"/>
      <c r="F399" s="183"/>
      <c r="G399" s="183"/>
      <c r="H399" s="184"/>
      <c r="I399" s="184"/>
      <c r="J399" s="546"/>
      <c r="K399" s="237"/>
      <c r="L399" s="237"/>
      <c r="M399" s="237"/>
      <c r="N399" s="202">
        <f t="shared" si="135"/>
        <v>0</v>
      </c>
    </row>
    <row r="400" spans="1:14" s="14" customFormat="1" ht="22.5">
      <c r="A400" s="517"/>
      <c r="B400" s="514"/>
      <c r="C400" s="209"/>
      <c r="D400" s="265" t="s">
        <v>11</v>
      </c>
      <c r="E400" s="185"/>
      <c r="F400" s="185"/>
      <c r="G400" s="185"/>
      <c r="H400" s="186"/>
      <c r="I400" s="186"/>
      <c r="J400" s="550"/>
      <c r="K400" s="237"/>
      <c r="L400" s="237"/>
      <c r="M400" s="237"/>
      <c r="N400" s="44">
        <f t="shared" si="135"/>
        <v>0</v>
      </c>
    </row>
    <row r="401" spans="1:14" s="14" customFormat="1" ht="40.5">
      <c r="A401" s="530">
        <v>1</v>
      </c>
      <c r="B401" s="38" t="s">
        <v>50</v>
      </c>
      <c r="C401" s="533"/>
      <c r="D401" s="19" t="s">
        <v>9</v>
      </c>
      <c r="E401" s="486">
        <f>E402+E403+E404</f>
        <v>0</v>
      </c>
      <c r="F401" s="486">
        <f t="shared" ref="F401:I401" si="136">F402+F403+F404</f>
        <v>0</v>
      </c>
      <c r="G401" s="486">
        <f t="shared" si="136"/>
        <v>0</v>
      </c>
      <c r="H401" s="486">
        <f t="shared" si="136"/>
        <v>0</v>
      </c>
      <c r="I401" s="486">
        <f t="shared" si="136"/>
        <v>0</v>
      </c>
      <c r="J401" s="553"/>
      <c r="K401" s="486">
        <f t="shared" ref="K401:N401" si="137">K402+K403+K404</f>
        <v>0</v>
      </c>
      <c r="L401" s="486">
        <f t="shared" si="137"/>
        <v>0</v>
      </c>
      <c r="M401" s="486">
        <f t="shared" si="137"/>
        <v>0</v>
      </c>
      <c r="N401" s="487">
        <f t="shared" si="137"/>
        <v>0</v>
      </c>
    </row>
    <row r="402" spans="1:14" s="14" customFormat="1">
      <c r="A402" s="530"/>
      <c r="B402" s="538" t="str">
        <f>F367</f>
        <v>МАЛОЕ И СРЕДНЕЕ ПРЕДПРИНИМАТЕЛЬСТВО</v>
      </c>
      <c r="C402" s="533"/>
      <c r="D402" s="488" t="s">
        <v>18</v>
      </c>
      <c r="E402" s="489"/>
      <c r="F402" s="489"/>
      <c r="G402" s="489"/>
      <c r="H402" s="489"/>
      <c r="I402" s="489"/>
      <c r="J402" s="536"/>
      <c r="K402" s="490"/>
      <c r="L402" s="490"/>
      <c r="M402" s="490"/>
      <c r="N402" s="491">
        <f t="shared" ref="N402:N404" si="138">E402+H402+I402+K402+L402+M402</f>
        <v>0</v>
      </c>
    </row>
    <row r="403" spans="1:14" s="14" customFormat="1">
      <c r="A403" s="530"/>
      <c r="B403" s="539"/>
      <c r="C403" s="533"/>
      <c r="D403" s="488" t="s">
        <v>10</v>
      </c>
      <c r="E403" s="489"/>
      <c r="F403" s="489"/>
      <c r="G403" s="489"/>
      <c r="H403" s="489"/>
      <c r="I403" s="489"/>
      <c r="J403" s="536"/>
      <c r="K403" s="490"/>
      <c r="L403" s="490"/>
      <c r="M403" s="490"/>
      <c r="N403" s="491">
        <f t="shared" si="138"/>
        <v>0</v>
      </c>
    </row>
    <row r="404" spans="1:14" s="14" customFormat="1" ht="21" thickBot="1">
      <c r="A404" s="531"/>
      <c r="B404" s="540"/>
      <c r="C404" s="534"/>
      <c r="D404" s="492" t="s">
        <v>11</v>
      </c>
      <c r="E404" s="493"/>
      <c r="F404" s="493"/>
      <c r="G404" s="493"/>
      <c r="H404" s="493"/>
      <c r="I404" s="493"/>
      <c r="J404" s="537"/>
      <c r="K404" s="494"/>
      <c r="L404" s="494"/>
      <c r="M404" s="494"/>
      <c r="N404" s="495">
        <f t="shared" si="138"/>
        <v>0</v>
      </c>
    </row>
    <row r="405" spans="1:14" s="14" customFormat="1" ht="44.25" customHeight="1" thickBot="1">
      <c r="A405" s="267"/>
      <c r="B405" s="405"/>
      <c r="C405" s="405"/>
      <c r="D405" s="405"/>
      <c r="E405" s="407" t="s">
        <v>92</v>
      </c>
      <c r="F405" s="408" t="s">
        <v>62</v>
      </c>
      <c r="G405" s="409"/>
      <c r="H405" s="409"/>
      <c r="I405" s="409"/>
      <c r="J405" s="409"/>
      <c r="K405" s="405"/>
      <c r="L405" s="405"/>
      <c r="M405" s="405"/>
      <c r="N405" s="406"/>
    </row>
    <row r="406" spans="1:14" s="14" customFormat="1" ht="21" customHeight="1" thickBot="1">
      <c r="A406" s="554" t="s">
        <v>32</v>
      </c>
      <c r="B406" s="555"/>
      <c r="C406" s="555"/>
      <c r="D406" s="555"/>
      <c r="E406" s="555"/>
      <c r="F406" s="555"/>
      <c r="G406" s="555"/>
      <c r="H406" s="555"/>
      <c r="I406" s="555"/>
      <c r="J406" s="555"/>
      <c r="K406" s="555"/>
      <c r="L406" s="555"/>
      <c r="M406" s="555"/>
      <c r="N406" s="556"/>
    </row>
    <row r="407" spans="1:14" s="14" customFormat="1" ht="19.5">
      <c r="A407" s="541" t="s">
        <v>12</v>
      </c>
      <c r="B407" s="225" t="s">
        <v>24</v>
      </c>
      <c r="C407" s="226"/>
      <c r="D407" s="227"/>
      <c r="E407" s="226"/>
      <c r="F407" s="226"/>
      <c r="G407" s="226"/>
      <c r="H407" s="226"/>
      <c r="I407" s="226"/>
      <c r="J407" s="228"/>
      <c r="K407" s="281"/>
      <c r="L407" s="281"/>
      <c r="M407" s="281"/>
      <c r="N407" s="282"/>
    </row>
    <row r="408" spans="1:14" s="14" customFormat="1">
      <c r="A408" s="547"/>
      <c r="B408" s="243" t="s">
        <v>95</v>
      </c>
      <c r="C408" s="232"/>
      <c r="D408" s="283"/>
      <c r="E408" s="232"/>
      <c r="F408" s="232"/>
      <c r="G408" s="232"/>
      <c r="H408" s="232"/>
      <c r="I408" s="232"/>
      <c r="J408" s="233"/>
      <c r="K408" s="232"/>
      <c r="L408" s="232"/>
      <c r="M408" s="232"/>
      <c r="N408" s="234"/>
    </row>
    <row r="409" spans="1:14" s="14" customFormat="1" ht="19.5">
      <c r="A409" s="375"/>
      <c r="B409" s="376" t="s">
        <v>14</v>
      </c>
      <c r="C409" s="548" t="s">
        <v>15</v>
      </c>
      <c r="D409" s="549"/>
      <c r="E409" s="549"/>
      <c r="F409" s="549"/>
      <c r="G409" s="549"/>
      <c r="H409" s="549"/>
      <c r="I409" s="549"/>
      <c r="J409" s="549"/>
      <c r="K409" s="543"/>
      <c r="L409" s="543"/>
      <c r="M409" s="543"/>
      <c r="N409" s="544"/>
    </row>
    <row r="410" spans="1:14" s="14" customFormat="1" ht="22.5" customHeight="1">
      <c r="A410" s="516" t="s">
        <v>16</v>
      </c>
      <c r="B410" s="513" t="s">
        <v>34</v>
      </c>
      <c r="C410" s="518"/>
      <c r="D410" s="210" t="s">
        <v>17</v>
      </c>
      <c r="E410" s="39">
        <f t="shared" ref="E410:I410" si="139">SUM(E411:E413)</f>
        <v>0</v>
      </c>
      <c r="F410" s="39">
        <f t="shared" si="139"/>
        <v>0</v>
      </c>
      <c r="G410" s="39">
        <f t="shared" si="139"/>
        <v>0</v>
      </c>
      <c r="H410" s="39">
        <f t="shared" si="139"/>
        <v>0</v>
      </c>
      <c r="I410" s="39">
        <f t="shared" si="139"/>
        <v>0</v>
      </c>
      <c r="J410" s="545"/>
      <c r="K410" s="39">
        <f t="shared" ref="K410:M410" si="140">SUM(K411:K413)</f>
        <v>0</v>
      </c>
      <c r="L410" s="39">
        <f t="shared" si="140"/>
        <v>0</v>
      </c>
      <c r="M410" s="39">
        <f t="shared" si="140"/>
        <v>0</v>
      </c>
      <c r="N410" s="44">
        <f>E410+H410+I410+K410+L410+M410</f>
        <v>0</v>
      </c>
    </row>
    <row r="411" spans="1:14" s="14" customFormat="1" ht="23.25">
      <c r="A411" s="517"/>
      <c r="B411" s="514"/>
      <c r="C411" s="519"/>
      <c r="D411" s="264" t="s">
        <v>18</v>
      </c>
      <c r="E411" s="183"/>
      <c r="F411" s="183"/>
      <c r="G411" s="183"/>
      <c r="H411" s="184"/>
      <c r="I411" s="184"/>
      <c r="J411" s="546"/>
      <c r="K411" s="237"/>
      <c r="L411" s="237"/>
      <c r="M411" s="237"/>
      <c r="N411" s="202">
        <f t="shared" ref="N411:N413" si="141">E411+H411+I411+K411+L411+M411</f>
        <v>0</v>
      </c>
    </row>
    <row r="412" spans="1:14" s="14" customFormat="1" ht="23.25">
      <c r="A412" s="517"/>
      <c r="B412" s="514"/>
      <c r="C412" s="519"/>
      <c r="D412" s="264" t="s">
        <v>10</v>
      </c>
      <c r="E412" s="183"/>
      <c r="F412" s="183"/>
      <c r="G412" s="183"/>
      <c r="H412" s="184"/>
      <c r="I412" s="184"/>
      <c r="J412" s="546"/>
      <c r="K412" s="237"/>
      <c r="L412" s="237"/>
      <c r="M412" s="237"/>
      <c r="N412" s="202">
        <f t="shared" si="141"/>
        <v>0</v>
      </c>
    </row>
    <row r="413" spans="1:14" s="14" customFormat="1" ht="22.5">
      <c r="A413" s="551"/>
      <c r="B413" s="515"/>
      <c r="C413" s="552"/>
      <c r="D413" s="284" t="s">
        <v>11</v>
      </c>
      <c r="E413" s="185"/>
      <c r="F413" s="185"/>
      <c r="G413" s="185"/>
      <c r="H413" s="186"/>
      <c r="I413" s="186"/>
      <c r="J413" s="550"/>
      <c r="K413" s="237"/>
      <c r="L413" s="237"/>
      <c r="M413" s="237"/>
      <c r="N413" s="44">
        <f t="shared" si="141"/>
        <v>0</v>
      </c>
    </row>
    <row r="414" spans="1:14" s="14" customFormat="1" ht="19.5">
      <c r="A414" s="506" t="s">
        <v>13</v>
      </c>
      <c r="B414" s="239" t="s">
        <v>24</v>
      </c>
      <c r="C414" s="285"/>
      <c r="D414" s="286"/>
      <c r="E414" s="240"/>
      <c r="F414" s="240"/>
      <c r="G414" s="240"/>
      <c r="H414" s="240"/>
      <c r="I414" s="240"/>
      <c r="J414" s="241"/>
      <c r="K414" s="237"/>
      <c r="L414" s="237"/>
      <c r="M414" s="237"/>
      <c r="N414" s="242"/>
    </row>
    <row r="415" spans="1:14" s="14" customFormat="1">
      <c r="A415" s="547"/>
      <c r="B415" s="243" t="s">
        <v>95</v>
      </c>
      <c r="C415" s="232"/>
      <c r="D415" s="283"/>
      <c r="E415" s="232"/>
      <c r="F415" s="232"/>
      <c r="G415" s="232"/>
      <c r="H415" s="232"/>
      <c r="I415" s="232"/>
      <c r="J415" s="233"/>
      <c r="K415" s="232"/>
      <c r="L415" s="232"/>
      <c r="M415" s="232"/>
      <c r="N415" s="234"/>
    </row>
    <row r="416" spans="1:14" s="14" customFormat="1" ht="19.5">
      <c r="A416" s="375"/>
      <c r="B416" s="376" t="s">
        <v>14</v>
      </c>
      <c r="C416" s="548" t="s">
        <v>15</v>
      </c>
      <c r="D416" s="549"/>
      <c r="E416" s="549"/>
      <c r="F416" s="549"/>
      <c r="G416" s="549"/>
      <c r="H416" s="549"/>
      <c r="I416" s="549"/>
      <c r="J416" s="549"/>
      <c r="K416" s="543"/>
      <c r="L416" s="543"/>
      <c r="M416" s="543"/>
      <c r="N416" s="544"/>
    </row>
    <row r="417" spans="1:14" s="14" customFormat="1" ht="22.5" customHeight="1">
      <c r="A417" s="516" t="s">
        <v>29</v>
      </c>
      <c r="B417" s="513" t="s">
        <v>34</v>
      </c>
      <c r="C417" s="518"/>
      <c r="D417" s="210" t="s">
        <v>17</v>
      </c>
      <c r="E417" s="39">
        <f t="shared" ref="E417:I417" si="142">SUM(E418:E420)</f>
        <v>0</v>
      </c>
      <c r="F417" s="39">
        <f t="shared" si="142"/>
        <v>0</v>
      </c>
      <c r="G417" s="39">
        <f t="shared" si="142"/>
        <v>0</v>
      </c>
      <c r="H417" s="39">
        <f t="shared" si="142"/>
        <v>0</v>
      </c>
      <c r="I417" s="39">
        <f t="shared" si="142"/>
        <v>0</v>
      </c>
      <c r="J417" s="545"/>
      <c r="K417" s="39">
        <f t="shared" ref="K417:M417" si="143">SUM(K418:K420)</f>
        <v>0</v>
      </c>
      <c r="L417" s="39">
        <f t="shared" si="143"/>
        <v>0</v>
      </c>
      <c r="M417" s="39">
        <f t="shared" si="143"/>
        <v>0</v>
      </c>
      <c r="N417" s="44">
        <f>E417+H417+I417+K417+L417+M417</f>
        <v>0</v>
      </c>
    </row>
    <row r="418" spans="1:14" s="14" customFormat="1" ht="23.25">
      <c r="A418" s="517"/>
      <c r="B418" s="514"/>
      <c r="C418" s="519"/>
      <c r="D418" s="264" t="s">
        <v>18</v>
      </c>
      <c r="E418" s="183"/>
      <c r="F418" s="183"/>
      <c r="G418" s="183"/>
      <c r="H418" s="184"/>
      <c r="I418" s="184"/>
      <c r="J418" s="546"/>
      <c r="K418" s="237"/>
      <c r="L418" s="237"/>
      <c r="M418" s="237"/>
      <c r="N418" s="202">
        <f t="shared" ref="N418:N420" si="144">E418+H418+I418+K418+L418+M418</f>
        <v>0</v>
      </c>
    </row>
    <row r="419" spans="1:14" s="14" customFormat="1" ht="23.25">
      <c r="A419" s="517"/>
      <c r="B419" s="514"/>
      <c r="C419" s="519"/>
      <c r="D419" s="264" t="s">
        <v>10</v>
      </c>
      <c r="E419" s="183"/>
      <c r="F419" s="183"/>
      <c r="G419" s="183"/>
      <c r="H419" s="184"/>
      <c r="I419" s="184"/>
      <c r="J419" s="546"/>
      <c r="K419" s="237"/>
      <c r="L419" s="237"/>
      <c r="M419" s="237"/>
      <c r="N419" s="202">
        <f t="shared" si="144"/>
        <v>0</v>
      </c>
    </row>
    <row r="420" spans="1:14" s="14" customFormat="1" ht="22.5">
      <c r="A420" s="517"/>
      <c r="B420" s="515"/>
      <c r="C420" s="519"/>
      <c r="D420" s="265" t="s">
        <v>11</v>
      </c>
      <c r="E420" s="185"/>
      <c r="F420" s="185"/>
      <c r="G420" s="185"/>
      <c r="H420" s="186"/>
      <c r="I420" s="186"/>
      <c r="J420" s="550"/>
      <c r="K420" s="237"/>
      <c r="L420" s="237"/>
      <c r="M420" s="237"/>
      <c r="N420" s="44">
        <f t="shared" si="144"/>
        <v>0</v>
      </c>
    </row>
    <row r="421" spans="1:14" s="14" customFormat="1" ht="39.75" thickBot="1">
      <c r="A421" s="45" t="s">
        <v>28</v>
      </c>
      <c r="B421" s="46" t="s">
        <v>30</v>
      </c>
      <c r="C421" s="47"/>
      <c r="D421" s="48"/>
      <c r="E421" s="187"/>
      <c r="F421" s="187"/>
      <c r="G421" s="187"/>
      <c r="H421" s="187"/>
      <c r="I421" s="187"/>
      <c r="J421" s="188"/>
      <c r="K421" s="248"/>
      <c r="L421" s="248"/>
      <c r="M421" s="248"/>
      <c r="N421" s="249"/>
    </row>
    <row r="422" spans="1:14" s="14" customFormat="1" ht="21" customHeight="1" thickBot="1">
      <c r="A422" s="503" t="s">
        <v>33</v>
      </c>
      <c r="B422" s="504"/>
      <c r="C422" s="504"/>
      <c r="D422" s="504"/>
      <c r="E422" s="504"/>
      <c r="F422" s="504"/>
      <c r="G422" s="504"/>
      <c r="H422" s="504"/>
      <c r="I422" s="504"/>
      <c r="J422" s="504"/>
      <c r="K422" s="504"/>
      <c r="L422" s="504"/>
      <c r="M422" s="504"/>
      <c r="N422" s="505"/>
    </row>
    <row r="423" spans="1:14" s="14" customFormat="1" ht="19.5">
      <c r="A423" s="541" t="s">
        <v>12</v>
      </c>
      <c r="B423" s="225" t="s">
        <v>24</v>
      </c>
      <c r="C423" s="287"/>
      <c r="D423" s="288"/>
      <c r="E423" s="287"/>
      <c r="F423" s="287"/>
      <c r="G423" s="287"/>
      <c r="H423" s="287"/>
      <c r="I423" s="287"/>
      <c r="J423" s="289"/>
      <c r="K423" s="290"/>
      <c r="L423" s="290"/>
      <c r="M423" s="290"/>
      <c r="N423" s="291"/>
    </row>
    <row r="424" spans="1:14" s="14" customFormat="1">
      <c r="A424" s="506"/>
      <c r="B424" s="243" t="s">
        <v>95</v>
      </c>
      <c r="C424" s="252"/>
      <c r="D424" s="292"/>
      <c r="E424" s="252"/>
      <c r="F424" s="252"/>
      <c r="G424" s="252"/>
      <c r="H424" s="252"/>
      <c r="I424" s="252"/>
      <c r="J424" s="253"/>
      <c r="K424" s="293"/>
      <c r="L424" s="293"/>
      <c r="M424" s="293"/>
      <c r="N424" s="294"/>
    </row>
    <row r="425" spans="1:14" s="14" customFormat="1" ht="19.5">
      <c r="A425" s="377"/>
      <c r="B425" s="378" t="s">
        <v>14</v>
      </c>
      <c r="C425" s="542" t="s">
        <v>15</v>
      </c>
      <c r="D425" s="542"/>
      <c r="E425" s="542"/>
      <c r="F425" s="542"/>
      <c r="G425" s="542"/>
      <c r="H425" s="542"/>
      <c r="I425" s="542"/>
      <c r="J425" s="542"/>
      <c r="K425" s="543"/>
      <c r="L425" s="543"/>
      <c r="M425" s="543"/>
      <c r="N425" s="544"/>
    </row>
    <row r="426" spans="1:14" s="14" customFormat="1" ht="22.5" customHeight="1">
      <c r="A426" s="517" t="s">
        <v>16</v>
      </c>
      <c r="B426" s="513" t="s">
        <v>34</v>
      </c>
      <c r="C426" s="212"/>
      <c r="D426" s="211" t="s">
        <v>17</v>
      </c>
      <c r="E426" s="39">
        <f t="shared" ref="E426:I426" si="145">SUM(E427:E429)</f>
        <v>0</v>
      </c>
      <c r="F426" s="39">
        <f t="shared" si="145"/>
        <v>0</v>
      </c>
      <c r="G426" s="39">
        <f t="shared" si="145"/>
        <v>0</v>
      </c>
      <c r="H426" s="39">
        <f t="shared" si="145"/>
        <v>0</v>
      </c>
      <c r="I426" s="39">
        <f t="shared" si="145"/>
        <v>0</v>
      </c>
      <c r="J426" s="545"/>
      <c r="K426" s="39">
        <f t="shared" ref="K426:M426" si="146">SUM(K427:K429)</f>
        <v>0</v>
      </c>
      <c r="L426" s="39">
        <f t="shared" si="146"/>
        <v>0</v>
      </c>
      <c r="M426" s="39">
        <f t="shared" si="146"/>
        <v>0</v>
      </c>
      <c r="N426" s="44">
        <f>E426+H426+I426+K426+L426+M426</f>
        <v>0</v>
      </c>
    </row>
    <row r="427" spans="1:14" s="14" customFormat="1" ht="23.25">
      <c r="A427" s="517"/>
      <c r="B427" s="514"/>
      <c r="C427" s="12"/>
      <c r="D427" s="264" t="s">
        <v>18</v>
      </c>
      <c r="E427" s="183"/>
      <c r="F427" s="183"/>
      <c r="G427" s="183"/>
      <c r="H427" s="184"/>
      <c r="I427" s="184"/>
      <c r="J427" s="546"/>
      <c r="K427" s="237"/>
      <c r="L427" s="237"/>
      <c r="M427" s="237"/>
      <c r="N427" s="202">
        <f t="shared" ref="N427:N429" si="147">E427+H427+I427+K427+L427+M427</f>
        <v>0</v>
      </c>
    </row>
    <row r="428" spans="1:14" s="14" customFormat="1" ht="23.25">
      <c r="A428" s="517"/>
      <c r="B428" s="514"/>
      <c r="C428" s="12"/>
      <c r="D428" s="264" t="s">
        <v>10</v>
      </c>
      <c r="E428" s="183"/>
      <c r="F428" s="183"/>
      <c r="G428" s="183"/>
      <c r="H428" s="184"/>
      <c r="I428" s="184"/>
      <c r="J428" s="546"/>
      <c r="K428" s="237"/>
      <c r="L428" s="237"/>
      <c r="M428" s="237"/>
      <c r="N428" s="202">
        <f t="shared" si="147"/>
        <v>0</v>
      </c>
    </row>
    <row r="429" spans="1:14" s="14" customFormat="1" ht="23.25" thickBot="1">
      <c r="A429" s="517"/>
      <c r="B429" s="514"/>
      <c r="C429" s="209"/>
      <c r="D429" s="265" t="s">
        <v>11</v>
      </c>
      <c r="E429" s="363"/>
      <c r="F429" s="363"/>
      <c r="G429" s="363"/>
      <c r="H429" s="235"/>
      <c r="I429" s="235"/>
      <c r="J429" s="546"/>
      <c r="K429" s="355"/>
      <c r="L429" s="355"/>
      <c r="M429" s="355"/>
      <c r="N429" s="364">
        <f t="shared" si="147"/>
        <v>0</v>
      </c>
    </row>
    <row r="430" spans="1:14" s="14" customFormat="1" ht="40.5">
      <c r="A430" s="529">
        <v>1</v>
      </c>
      <c r="B430" s="63" t="s">
        <v>50</v>
      </c>
      <c r="C430" s="532"/>
      <c r="D430" s="64" t="s">
        <v>9</v>
      </c>
      <c r="E430" s="501">
        <f>E431+E432+E433</f>
        <v>0</v>
      </c>
      <c r="F430" s="501">
        <f t="shared" ref="F430:I430" si="148">F431+F432+F433</f>
        <v>0</v>
      </c>
      <c r="G430" s="501">
        <f t="shared" si="148"/>
        <v>0</v>
      </c>
      <c r="H430" s="501">
        <f t="shared" si="148"/>
        <v>0</v>
      </c>
      <c r="I430" s="501">
        <f t="shared" si="148"/>
        <v>0</v>
      </c>
      <c r="J430" s="535"/>
      <c r="K430" s="501">
        <f t="shared" ref="K430:N430" si="149">K431+K432+K433</f>
        <v>0</v>
      </c>
      <c r="L430" s="501">
        <f t="shared" si="149"/>
        <v>0</v>
      </c>
      <c r="M430" s="501">
        <f t="shared" si="149"/>
        <v>0</v>
      </c>
      <c r="N430" s="502">
        <f t="shared" si="149"/>
        <v>0</v>
      </c>
    </row>
    <row r="431" spans="1:14" s="14" customFormat="1" ht="20.25" customHeight="1">
      <c r="A431" s="530"/>
      <c r="B431" s="538" t="str">
        <f>F405</f>
        <v>МЕЖДУНАРОДНАЯ КООПЕРАЦИЯ И ЭКСПОРТ</v>
      </c>
      <c r="C431" s="533"/>
      <c r="D431" s="488" t="s">
        <v>18</v>
      </c>
      <c r="E431" s="489"/>
      <c r="F431" s="489"/>
      <c r="G431" s="489"/>
      <c r="H431" s="489"/>
      <c r="I431" s="489"/>
      <c r="J431" s="536"/>
      <c r="K431" s="490"/>
      <c r="L431" s="490"/>
      <c r="M431" s="490"/>
      <c r="N431" s="491">
        <f t="shared" ref="N431:N433" si="150">E431+H431+I431+K431+L431+M431</f>
        <v>0</v>
      </c>
    </row>
    <row r="432" spans="1:14" s="14" customFormat="1" ht="20.25" customHeight="1">
      <c r="A432" s="530"/>
      <c r="B432" s="539"/>
      <c r="C432" s="533"/>
      <c r="D432" s="488" t="s">
        <v>10</v>
      </c>
      <c r="E432" s="489"/>
      <c r="F432" s="489"/>
      <c r="G432" s="489"/>
      <c r="H432" s="489"/>
      <c r="I432" s="489"/>
      <c r="J432" s="536"/>
      <c r="K432" s="490"/>
      <c r="L432" s="490"/>
      <c r="M432" s="490"/>
      <c r="N432" s="491">
        <f t="shared" si="150"/>
        <v>0</v>
      </c>
    </row>
    <row r="433" spans="1:19" s="14" customFormat="1" ht="21" customHeight="1" thickBot="1">
      <c r="A433" s="531"/>
      <c r="B433" s="540"/>
      <c r="C433" s="534"/>
      <c r="D433" s="492" t="s">
        <v>11</v>
      </c>
      <c r="E433" s="493"/>
      <c r="F433" s="493"/>
      <c r="G433" s="493"/>
      <c r="H433" s="493"/>
      <c r="I433" s="493"/>
      <c r="J433" s="537"/>
      <c r="K433" s="494"/>
      <c r="L433" s="494"/>
      <c r="M433" s="494"/>
      <c r="N433" s="495">
        <f t="shared" si="150"/>
        <v>0</v>
      </c>
    </row>
    <row r="434" spans="1:19" s="14" customFormat="1" ht="15"/>
    <row r="435" spans="1:19" s="14" customFormat="1" ht="15.75" thickBot="1"/>
    <row r="436" spans="1:19" s="14" customFormat="1" ht="15"/>
    <row r="437" spans="1:19" s="14" customFormat="1" ht="18" customHeight="1" thickBot="1"/>
    <row r="438" spans="1:19" s="11" customFormat="1" ht="49.5" customHeight="1" thickBot="1">
      <c r="A438" s="633" t="s">
        <v>63</v>
      </c>
      <c r="B438" s="634"/>
      <c r="C438" s="634"/>
      <c r="D438" s="634"/>
      <c r="E438" s="634"/>
      <c r="F438" s="634"/>
      <c r="G438" s="634"/>
      <c r="H438" s="634"/>
      <c r="I438" s="634"/>
      <c r="J438" s="634"/>
      <c r="K438" s="634"/>
      <c r="L438" s="634"/>
      <c r="M438" s="634"/>
      <c r="N438" s="635"/>
    </row>
    <row r="439" spans="1:19" s="11" customFormat="1" ht="7.5" customHeight="1" thickBo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</row>
    <row r="440" spans="1:19" s="330" customFormat="1" ht="22.5" customHeight="1">
      <c r="A440" s="626"/>
      <c r="B440" s="623" t="s">
        <v>48</v>
      </c>
      <c r="C440" s="594"/>
      <c r="D440" s="461" t="s">
        <v>9</v>
      </c>
      <c r="E440" s="462">
        <f t="shared" ref="E440:K440" si="151">SUM(E441:E443)</f>
        <v>44.676868550000002</v>
      </c>
      <c r="F440" s="462">
        <f t="shared" si="151"/>
        <v>39.700510180000002</v>
      </c>
      <c r="G440" s="462">
        <f t="shared" si="151"/>
        <v>35.918091419999989</v>
      </c>
      <c r="H440" s="462">
        <f t="shared" si="151"/>
        <v>0</v>
      </c>
      <c r="I440" s="462">
        <f t="shared" si="151"/>
        <v>0</v>
      </c>
      <c r="J440" s="636"/>
      <c r="K440" s="462">
        <f t="shared" si="151"/>
        <v>0</v>
      </c>
      <c r="L440" s="462">
        <f t="shared" ref="L440" si="152">SUM(L441:L443)</f>
        <v>0</v>
      </c>
      <c r="M440" s="462">
        <f t="shared" ref="M440" si="153">SUM(M441:M443)</f>
        <v>0</v>
      </c>
      <c r="N440" s="463">
        <f t="shared" ref="N440" si="154">SUM(N441:N443)</f>
        <v>44.676868550000002</v>
      </c>
    </row>
    <row r="441" spans="1:19" s="330" customFormat="1" ht="22.5" customHeight="1">
      <c r="A441" s="627"/>
      <c r="B441" s="624"/>
      <c r="C441" s="595"/>
      <c r="D441" s="464" t="s">
        <v>18</v>
      </c>
      <c r="E441" s="465"/>
      <c r="F441" s="465"/>
      <c r="G441" s="465"/>
      <c r="H441" s="465"/>
      <c r="I441" s="465"/>
      <c r="J441" s="637"/>
      <c r="K441" s="465"/>
      <c r="L441" s="465"/>
      <c r="M441" s="465"/>
      <c r="N441" s="466">
        <f t="shared" ref="N441:N443" si="155">E441+H441+I441+K441+L441+M441</f>
        <v>0</v>
      </c>
    </row>
    <row r="442" spans="1:19" s="330" customFormat="1" ht="22.5" customHeight="1">
      <c r="A442" s="627"/>
      <c r="B442" s="624"/>
      <c r="C442" s="595"/>
      <c r="D442" s="464" t="s">
        <v>10</v>
      </c>
      <c r="E442" s="465">
        <f t="shared" ref="E442:G443" si="156">SUM(E447+E451+E455+E459+E463+E467+E493+E497+E501+E505+E509+E521+E527+E531+E535+E539+E543)</f>
        <v>43.055218000000004</v>
      </c>
      <c r="F442" s="465">
        <f t="shared" si="156"/>
        <v>38.965546809999999</v>
      </c>
      <c r="G442" s="465">
        <f t="shared" si="156"/>
        <v>35.220999689999992</v>
      </c>
      <c r="H442" s="465"/>
      <c r="I442" s="465"/>
      <c r="J442" s="637"/>
      <c r="K442" s="465"/>
      <c r="L442" s="465"/>
      <c r="M442" s="465"/>
      <c r="N442" s="466">
        <f t="shared" si="155"/>
        <v>43.055218000000004</v>
      </c>
    </row>
    <row r="443" spans="1:19" s="330" customFormat="1" ht="22.5" customHeight="1" thickBot="1">
      <c r="A443" s="628"/>
      <c r="B443" s="625"/>
      <c r="C443" s="596"/>
      <c r="D443" s="467" t="s">
        <v>11</v>
      </c>
      <c r="E443" s="468">
        <f t="shared" si="156"/>
        <v>1.62165055</v>
      </c>
      <c r="F443" s="468">
        <f t="shared" si="156"/>
        <v>0.73496337</v>
      </c>
      <c r="G443" s="468">
        <f t="shared" si="156"/>
        <v>0.69709173000000013</v>
      </c>
      <c r="H443" s="468"/>
      <c r="I443" s="468"/>
      <c r="J443" s="638"/>
      <c r="K443" s="468"/>
      <c r="L443" s="468"/>
      <c r="M443" s="468"/>
      <c r="N443" s="469">
        <f t="shared" si="155"/>
        <v>1.62165055</v>
      </c>
    </row>
    <row r="444" spans="1:19" s="11" customFormat="1" ht="29.25" thickBot="1">
      <c r="A444" s="331">
        <v>1</v>
      </c>
      <c r="B444" s="597" t="s">
        <v>35</v>
      </c>
      <c r="C444" s="598"/>
      <c r="D444" s="598"/>
      <c r="E444" s="598"/>
      <c r="F444" s="598"/>
      <c r="G444" s="598"/>
      <c r="H444" s="598"/>
      <c r="I444" s="598"/>
      <c r="J444" s="598"/>
      <c r="K444" s="598"/>
      <c r="L444" s="598"/>
      <c r="M444" s="598"/>
      <c r="N444" s="599"/>
      <c r="S444" s="332"/>
    </row>
    <row r="445" spans="1:19" s="11" customFormat="1" ht="22.5">
      <c r="A445" s="695" t="s">
        <v>37</v>
      </c>
      <c r="B445" s="696" t="s">
        <v>168</v>
      </c>
      <c r="C445" s="697"/>
      <c r="D445" s="213" t="s">
        <v>17</v>
      </c>
      <c r="E445" s="39">
        <f t="shared" ref="E445:I445" si="157">SUM(E446:E448)</f>
        <v>4.798</v>
      </c>
      <c r="F445" s="39">
        <f t="shared" si="157"/>
        <v>4.798</v>
      </c>
      <c r="G445" s="39">
        <f t="shared" si="157"/>
        <v>4.798</v>
      </c>
      <c r="H445" s="39">
        <f t="shared" si="157"/>
        <v>0</v>
      </c>
      <c r="I445" s="39">
        <f t="shared" si="157"/>
        <v>0</v>
      </c>
      <c r="J445" s="698" t="s">
        <v>179</v>
      </c>
      <c r="K445" s="39">
        <f t="shared" ref="K445:M445" si="158">SUM(K446:K448)</f>
        <v>0</v>
      </c>
      <c r="L445" s="39">
        <f t="shared" si="158"/>
        <v>0</v>
      </c>
      <c r="M445" s="39">
        <f t="shared" si="158"/>
        <v>0</v>
      </c>
      <c r="N445" s="44">
        <f>E445+H445+I445+K445+L445+M445</f>
        <v>4.798</v>
      </c>
    </row>
    <row r="446" spans="1:19" s="11" customFormat="1" ht="23.25">
      <c r="A446" s="612"/>
      <c r="B446" s="514"/>
      <c r="C446" s="614"/>
      <c r="D446" s="264" t="s">
        <v>18</v>
      </c>
      <c r="E446" s="183"/>
      <c r="F446" s="183"/>
      <c r="G446" s="183"/>
      <c r="H446" s="184"/>
      <c r="I446" s="184"/>
      <c r="J446" s="693"/>
      <c r="K446" s="237"/>
      <c r="L446" s="237"/>
      <c r="M446" s="237"/>
      <c r="N446" s="202">
        <f t="shared" ref="N446:N448" si="159">E446+H446+I446+K446+L446+M446</f>
        <v>0</v>
      </c>
    </row>
    <row r="447" spans="1:19" s="11" customFormat="1" ht="23.25">
      <c r="A447" s="612"/>
      <c r="B447" s="514"/>
      <c r="C447" s="614"/>
      <c r="D447" s="264" t="s">
        <v>10</v>
      </c>
      <c r="E447" s="474">
        <v>4.75</v>
      </c>
      <c r="F447" s="474">
        <v>4.75</v>
      </c>
      <c r="G447" s="474">
        <v>4.75</v>
      </c>
      <c r="H447" s="184"/>
      <c r="I447" s="184"/>
      <c r="J447" s="693"/>
      <c r="K447" s="237"/>
      <c r="L447" s="237"/>
      <c r="M447" s="237"/>
      <c r="N447" s="202">
        <f t="shared" si="159"/>
        <v>4.75</v>
      </c>
    </row>
    <row r="448" spans="1:19" s="11" customFormat="1" ht="45" customHeight="1">
      <c r="A448" s="613"/>
      <c r="B448" s="515"/>
      <c r="C448" s="615"/>
      <c r="D448" s="284" t="s">
        <v>11</v>
      </c>
      <c r="E448" s="474">
        <v>4.8000000000000001E-2</v>
      </c>
      <c r="F448" s="474">
        <v>4.8000000000000001E-2</v>
      </c>
      <c r="G448" s="474">
        <v>4.8000000000000001E-2</v>
      </c>
      <c r="H448" s="186"/>
      <c r="I448" s="186"/>
      <c r="J448" s="693"/>
      <c r="K448" s="237"/>
      <c r="L448" s="237"/>
      <c r="M448" s="237"/>
      <c r="N448" s="44">
        <f t="shared" si="159"/>
        <v>4.8000000000000001E-2</v>
      </c>
    </row>
    <row r="449" spans="1:14" s="11" customFormat="1" ht="22.5" customHeight="1">
      <c r="A449" s="691" t="s">
        <v>39</v>
      </c>
      <c r="B449" s="579" t="s">
        <v>169</v>
      </c>
      <c r="C449" s="692"/>
      <c r="D449" s="356" t="s">
        <v>17</v>
      </c>
      <c r="E449" s="39">
        <f t="shared" ref="E449:I449" si="160">SUM(E450:E452)</f>
        <v>3.7429999999999999</v>
      </c>
      <c r="F449" s="39">
        <f t="shared" si="160"/>
        <v>2.9149999999999996</v>
      </c>
      <c r="G449" s="39">
        <f t="shared" si="160"/>
        <v>2.9149999999999996</v>
      </c>
      <c r="H449" s="39">
        <f t="shared" si="160"/>
        <v>0</v>
      </c>
      <c r="I449" s="39">
        <f t="shared" si="160"/>
        <v>0</v>
      </c>
      <c r="J449" s="510" t="s">
        <v>180</v>
      </c>
      <c r="K449" s="39">
        <f t="shared" ref="K449:M449" si="161">SUM(K450:K452)</f>
        <v>0</v>
      </c>
      <c r="L449" s="39">
        <f t="shared" si="161"/>
        <v>0</v>
      </c>
      <c r="M449" s="39">
        <f t="shared" si="161"/>
        <v>0</v>
      </c>
      <c r="N449" s="44">
        <f>E449+H449+I449+K449+L449+M449</f>
        <v>3.7429999999999999</v>
      </c>
    </row>
    <row r="450" spans="1:14" s="11" customFormat="1" ht="23.25">
      <c r="A450" s="691"/>
      <c r="B450" s="579"/>
      <c r="C450" s="692"/>
      <c r="D450" s="264" t="s">
        <v>18</v>
      </c>
      <c r="E450" s="183"/>
      <c r="F450" s="183"/>
      <c r="G450" s="183"/>
      <c r="H450" s="184"/>
      <c r="I450" s="184"/>
      <c r="J450" s="693"/>
      <c r="K450" s="237"/>
      <c r="L450" s="237"/>
      <c r="M450" s="237"/>
      <c r="N450" s="202">
        <f t="shared" ref="N450:N452" si="162">E450+H450+I450+K450+L450+M450</f>
        <v>0</v>
      </c>
    </row>
    <row r="451" spans="1:14" s="11" customFormat="1" ht="23.25">
      <c r="A451" s="691"/>
      <c r="B451" s="579"/>
      <c r="C451" s="692"/>
      <c r="D451" s="264" t="s">
        <v>10</v>
      </c>
      <c r="E451" s="474">
        <v>3.69</v>
      </c>
      <c r="F451" s="474">
        <v>2.8849999999999998</v>
      </c>
      <c r="G451" s="474">
        <v>2.8849999999999998</v>
      </c>
      <c r="H451" s="184"/>
      <c r="I451" s="184"/>
      <c r="J451" s="693"/>
      <c r="K451" s="237"/>
      <c r="L451" s="237"/>
      <c r="M451" s="237"/>
      <c r="N451" s="202">
        <f t="shared" si="162"/>
        <v>3.69</v>
      </c>
    </row>
    <row r="452" spans="1:14" s="11" customFormat="1" ht="48.75" customHeight="1">
      <c r="A452" s="691"/>
      <c r="B452" s="579"/>
      <c r="C452" s="692"/>
      <c r="D452" s="361" t="s">
        <v>11</v>
      </c>
      <c r="E452" s="474">
        <v>5.2999999999999999E-2</v>
      </c>
      <c r="F452" s="473">
        <v>0.03</v>
      </c>
      <c r="G452" s="474">
        <v>0.03</v>
      </c>
      <c r="H452" s="186"/>
      <c r="I452" s="186"/>
      <c r="J452" s="694"/>
      <c r="K452" s="237"/>
      <c r="L452" s="237"/>
      <c r="M452" s="237"/>
      <c r="N452" s="44">
        <f t="shared" si="162"/>
        <v>5.2999999999999999E-2</v>
      </c>
    </row>
    <row r="453" spans="1:14" s="11" customFormat="1" ht="22.5" customHeight="1">
      <c r="A453" s="691" t="s">
        <v>218</v>
      </c>
      <c r="B453" s="579" t="s">
        <v>170</v>
      </c>
      <c r="C453" s="692"/>
      <c r="D453" s="356" t="s">
        <v>17</v>
      </c>
      <c r="E453" s="39">
        <f t="shared" ref="E453:I453" si="163">SUM(E454:E456)</f>
        <v>4.3319999999999999</v>
      </c>
      <c r="F453" s="39">
        <f t="shared" si="163"/>
        <v>3.45</v>
      </c>
      <c r="G453" s="39">
        <f t="shared" si="163"/>
        <v>3.45</v>
      </c>
      <c r="H453" s="39">
        <f t="shared" si="163"/>
        <v>0</v>
      </c>
      <c r="I453" s="39">
        <f t="shared" si="163"/>
        <v>0</v>
      </c>
      <c r="J453" s="511" t="s">
        <v>181</v>
      </c>
      <c r="K453" s="39">
        <f t="shared" ref="K453:M453" si="164">SUM(K454:K456)</f>
        <v>0</v>
      </c>
      <c r="L453" s="39">
        <f t="shared" si="164"/>
        <v>0</v>
      </c>
      <c r="M453" s="39">
        <f t="shared" si="164"/>
        <v>0</v>
      </c>
      <c r="N453" s="44">
        <f>E453+H453+I453+K453+L453+M453</f>
        <v>4.3319999999999999</v>
      </c>
    </row>
    <row r="454" spans="1:14" s="11" customFormat="1" ht="23.25">
      <c r="A454" s="691"/>
      <c r="B454" s="579"/>
      <c r="C454" s="692"/>
      <c r="D454" s="264" t="s">
        <v>18</v>
      </c>
      <c r="E454" s="183"/>
      <c r="F454" s="183"/>
      <c r="G454" s="183"/>
      <c r="H454" s="184"/>
      <c r="I454" s="184"/>
      <c r="J454" s="693"/>
      <c r="K454" s="237"/>
      <c r="L454" s="237"/>
      <c r="M454" s="237"/>
      <c r="N454" s="202">
        <f t="shared" ref="N454:N456" si="165">E454+H454+I454+K454+L454+M454</f>
        <v>0</v>
      </c>
    </row>
    <row r="455" spans="1:14" s="11" customFormat="1" ht="23.25">
      <c r="A455" s="691"/>
      <c r="B455" s="579"/>
      <c r="C455" s="692"/>
      <c r="D455" s="264" t="s">
        <v>10</v>
      </c>
      <c r="E455" s="474">
        <v>4.2880000000000003</v>
      </c>
      <c r="F455" s="479">
        <v>3.415</v>
      </c>
      <c r="G455" s="474">
        <v>3.415</v>
      </c>
      <c r="H455" s="184"/>
      <c r="I455" s="184"/>
      <c r="J455" s="693"/>
      <c r="K455" s="237"/>
      <c r="L455" s="237"/>
      <c r="M455" s="237"/>
      <c r="N455" s="202">
        <f t="shared" si="165"/>
        <v>4.2880000000000003</v>
      </c>
    </row>
    <row r="456" spans="1:14" s="11" customFormat="1" ht="61.5" customHeight="1">
      <c r="A456" s="691"/>
      <c r="B456" s="579"/>
      <c r="C456" s="692"/>
      <c r="D456" s="361" t="s">
        <v>11</v>
      </c>
      <c r="E456" s="474">
        <v>4.3999999999999997E-2</v>
      </c>
      <c r="F456" s="479">
        <v>3.5000000000000003E-2</v>
      </c>
      <c r="G456" s="474">
        <v>3.5000000000000003E-2</v>
      </c>
      <c r="H456" s="186"/>
      <c r="I456" s="186"/>
      <c r="J456" s="693"/>
      <c r="K456" s="237"/>
      <c r="L456" s="237"/>
      <c r="M456" s="237"/>
      <c r="N456" s="44">
        <f t="shared" si="165"/>
        <v>4.3999999999999997E-2</v>
      </c>
    </row>
    <row r="457" spans="1:14" s="11" customFormat="1" ht="22.5" customHeight="1">
      <c r="A457" s="691" t="s">
        <v>219</v>
      </c>
      <c r="B457" s="579" t="s">
        <v>171</v>
      </c>
      <c r="C457" s="692"/>
      <c r="D457" s="356" t="s">
        <v>17</v>
      </c>
      <c r="E457" s="39">
        <f t="shared" ref="E457:I457" si="166">SUM(E458:E460)</f>
        <v>0.72199999999999998</v>
      </c>
      <c r="F457" s="39">
        <f t="shared" si="166"/>
        <v>0.58399999999999996</v>
      </c>
      <c r="G457" s="39">
        <f t="shared" si="166"/>
        <v>0.58399999999999996</v>
      </c>
      <c r="H457" s="39">
        <f t="shared" si="166"/>
        <v>0</v>
      </c>
      <c r="I457" s="39">
        <f t="shared" si="166"/>
        <v>0</v>
      </c>
      <c r="J457" s="510" t="s">
        <v>182</v>
      </c>
      <c r="K457" s="39">
        <f t="shared" ref="K457:M457" si="167">SUM(K458:K460)</f>
        <v>0</v>
      </c>
      <c r="L457" s="39">
        <f t="shared" si="167"/>
        <v>0</v>
      </c>
      <c r="M457" s="39">
        <f t="shared" si="167"/>
        <v>0</v>
      </c>
      <c r="N457" s="44">
        <f>E457+H457+I457+K457+L457+M457</f>
        <v>0.72199999999999998</v>
      </c>
    </row>
    <row r="458" spans="1:14" s="11" customFormat="1" ht="23.25">
      <c r="A458" s="691"/>
      <c r="B458" s="579"/>
      <c r="C458" s="692"/>
      <c r="D458" s="264" t="s">
        <v>18</v>
      </c>
      <c r="E458" s="183"/>
      <c r="F458" s="183"/>
      <c r="G458" s="183"/>
      <c r="H458" s="184"/>
      <c r="I458" s="184"/>
      <c r="J458" s="693"/>
      <c r="K458" s="237"/>
      <c r="L458" s="237"/>
      <c r="M458" s="237"/>
      <c r="N458" s="202">
        <f t="shared" ref="N458:N460" si="168">E458+H458+I458+K458+L458+M458</f>
        <v>0</v>
      </c>
    </row>
    <row r="459" spans="1:14" s="11" customFormat="1" ht="23.25">
      <c r="A459" s="691"/>
      <c r="B459" s="579"/>
      <c r="C459" s="692"/>
      <c r="D459" s="264" t="s">
        <v>10</v>
      </c>
      <c r="E459" s="474">
        <v>0.71399999999999997</v>
      </c>
      <c r="F459" s="474">
        <v>0.57799999999999996</v>
      </c>
      <c r="G459" s="474">
        <v>0.57799999999999996</v>
      </c>
      <c r="H459" s="184"/>
      <c r="I459" s="184"/>
      <c r="J459" s="693"/>
      <c r="K459" s="237"/>
      <c r="L459" s="237"/>
      <c r="M459" s="237"/>
      <c r="N459" s="202">
        <f t="shared" si="168"/>
        <v>0.71399999999999997</v>
      </c>
    </row>
    <row r="460" spans="1:14" s="11" customFormat="1" ht="60.75" customHeight="1">
      <c r="A460" s="691"/>
      <c r="B460" s="579"/>
      <c r="C460" s="692"/>
      <c r="D460" s="361" t="s">
        <v>11</v>
      </c>
      <c r="E460" s="474">
        <v>8.0000000000000002E-3</v>
      </c>
      <c r="F460" s="474">
        <v>6.0000000000000001E-3</v>
      </c>
      <c r="G460" s="474">
        <v>6.0000000000000001E-3</v>
      </c>
      <c r="H460" s="186"/>
      <c r="I460" s="186"/>
      <c r="J460" s="694"/>
      <c r="K460" s="237"/>
      <c r="L460" s="237"/>
      <c r="M460" s="237"/>
      <c r="N460" s="44">
        <f t="shared" si="168"/>
        <v>8.0000000000000002E-3</v>
      </c>
    </row>
    <row r="461" spans="1:14" s="11" customFormat="1" ht="22.5" customHeight="1">
      <c r="A461" s="691" t="s">
        <v>220</v>
      </c>
      <c r="B461" s="579" t="s">
        <v>172</v>
      </c>
      <c r="C461" s="692"/>
      <c r="D461" s="356" t="s">
        <v>17</v>
      </c>
      <c r="E461" s="39">
        <f t="shared" ref="E461:I461" si="169">SUM(E462:E464)</f>
        <v>7.3999999999999996E-2</v>
      </c>
      <c r="F461" s="39">
        <f t="shared" si="169"/>
        <v>0.06</v>
      </c>
      <c r="G461" s="39">
        <f t="shared" si="169"/>
        <v>0.06</v>
      </c>
      <c r="H461" s="39">
        <f t="shared" si="169"/>
        <v>0</v>
      </c>
      <c r="I461" s="39">
        <f t="shared" si="169"/>
        <v>0</v>
      </c>
      <c r="J461" s="510" t="s">
        <v>183</v>
      </c>
      <c r="K461" s="39">
        <f t="shared" ref="K461:M461" si="170">SUM(K462:K464)</f>
        <v>0</v>
      </c>
      <c r="L461" s="39">
        <f t="shared" si="170"/>
        <v>0</v>
      </c>
      <c r="M461" s="39">
        <f t="shared" si="170"/>
        <v>0</v>
      </c>
      <c r="N461" s="44">
        <f>E461+H461+I461+K461+L461+M461</f>
        <v>7.3999999999999996E-2</v>
      </c>
    </row>
    <row r="462" spans="1:14" s="11" customFormat="1" ht="23.25">
      <c r="A462" s="691"/>
      <c r="B462" s="579"/>
      <c r="C462" s="692"/>
      <c r="D462" s="264" t="s">
        <v>18</v>
      </c>
      <c r="E462" s="183"/>
      <c r="F462" s="183"/>
      <c r="G462" s="183"/>
      <c r="H462" s="184"/>
      <c r="I462" s="184"/>
      <c r="J462" s="693"/>
      <c r="K462" s="237"/>
      <c r="L462" s="237"/>
      <c r="M462" s="237"/>
      <c r="N462" s="202">
        <f t="shared" ref="N462:N464" si="171">E462+H462+I462+K462+L462+M462</f>
        <v>0</v>
      </c>
    </row>
    <row r="463" spans="1:14" s="11" customFormat="1" ht="23.25">
      <c r="A463" s="691"/>
      <c r="B463" s="579"/>
      <c r="C463" s="692"/>
      <c r="D463" s="264" t="s">
        <v>10</v>
      </c>
      <c r="E463" s="474">
        <v>7.2999999999999995E-2</v>
      </c>
      <c r="F463" s="474">
        <v>5.8999999999999997E-2</v>
      </c>
      <c r="G463" s="474">
        <v>5.8999999999999997E-2</v>
      </c>
      <c r="H463" s="184"/>
      <c r="I463" s="184"/>
      <c r="J463" s="693"/>
      <c r="K463" s="237"/>
      <c r="L463" s="237"/>
      <c r="M463" s="237"/>
      <c r="N463" s="202">
        <f t="shared" si="171"/>
        <v>7.2999999999999995E-2</v>
      </c>
    </row>
    <row r="464" spans="1:14" s="11" customFormat="1" ht="60" customHeight="1">
      <c r="A464" s="691"/>
      <c r="B464" s="579"/>
      <c r="C464" s="692"/>
      <c r="D464" s="361" t="s">
        <v>11</v>
      </c>
      <c r="E464" s="474">
        <v>1E-3</v>
      </c>
      <c r="F464" s="474">
        <v>1E-3</v>
      </c>
      <c r="G464" s="474">
        <v>1E-3</v>
      </c>
      <c r="H464" s="186"/>
      <c r="I464" s="186"/>
      <c r="J464" s="694"/>
      <c r="K464" s="237"/>
      <c r="L464" s="237"/>
      <c r="M464" s="237"/>
      <c r="N464" s="44">
        <f t="shared" si="171"/>
        <v>1E-3</v>
      </c>
    </row>
    <row r="465" spans="1:14" s="11" customFormat="1" ht="22.5" customHeight="1">
      <c r="A465" s="691" t="s">
        <v>221</v>
      </c>
      <c r="B465" s="579" t="s">
        <v>173</v>
      </c>
      <c r="C465" s="692"/>
      <c r="D465" s="356" t="s">
        <v>17</v>
      </c>
      <c r="E465" s="39">
        <f t="shared" ref="E465:I465" si="172">SUM(E466:E468)</f>
        <v>3.0950000000000002</v>
      </c>
      <c r="F465" s="39">
        <f t="shared" si="172"/>
        <v>2.9989999999999997</v>
      </c>
      <c r="G465" s="39">
        <f t="shared" si="172"/>
        <v>2.9989999999999997</v>
      </c>
      <c r="H465" s="39">
        <f t="shared" si="172"/>
        <v>0</v>
      </c>
      <c r="I465" s="39">
        <f t="shared" si="172"/>
        <v>0</v>
      </c>
      <c r="J465" s="511" t="s">
        <v>184</v>
      </c>
      <c r="K465" s="39">
        <f t="shared" ref="K465:M465" si="173">SUM(K466:K468)</f>
        <v>0</v>
      </c>
      <c r="L465" s="39">
        <f t="shared" si="173"/>
        <v>0</v>
      </c>
      <c r="M465" s="39">
        <f t="shared" si="173"/>
        <v>0</v>
      </c>
      <c r="N465" s="44">
        <f>E465+H465+I465+K465+L465+M465</f>
        <v>3.0950000000000002</v>
      </c>
    </row>
    <row r="466" spans="1:14" s="11" customFormat="1" ht="23.25">
      <c r="A466" s="691"/>
      <c r="B466" s="579"/>
      <c r="C466" s="692"/>
      <c r="D466" s="264" t="s">
        <v>18</v>
      </c>
      <c r="E466" s="183"/>
      <c r="F466" s="183"/>
      <c r="G466" s="183"/>
      <c r="H466" s="184"/>
      <c r="I466" s="184"/>
      <c r="J466" s="693"/>
      <c r="K466" s="237"/>
      <c r="L466" s="237"/>
      <c r="M466" s="237"/>
      <c r="N466" s="202">
        <f t="shared" ref="N466:N468" si="174">E466+H466+I466+K466+L466+M466</f>
        <v>0</v>
      </c>
    </row>
    <row r="467" spans="1:14" s="11" customFormat="1" ht="23.25">
      <c r="A467" s="691"/>
      <c r="B467" s="579"/>
      <c r="C467" s="692"/>
      <c r="D467" s="264" t="s">
        <v>10</v>
      </c>
      <c r="E467" s="474">
        <v>3.0640000000000001</v>
      </c>
      <c r="F467" s="474">
        <v>2.9689999999999999</v>
      </c>
      <c r="G467" s="474">
        <v>2.9689999999999999</v>
      </c>
      <c r="H467" s="184"/>
      <c r="I467" s="184"/>
      <c r="J467" s="693"/>
      <c r="K467" s="237"/>
      <c r="L467" s="237"/>
      <c r="M467" s="237"/>
      <c r="N467" s="202">
        <f t="shared" si="174"/>
        <v>3.0640000000000001</v>
      </c>
    </row>
    <row r="468" spans="1:14" s="11" customFormat="1" ht="75.75" customHeight="1">
      <c r="A468" s="691"/>
      <c r="B468" s="579"/>
      <c r="C468" s="692"/>
      <c r="D468" s="361" t="s">
        <v>11</v>
      </c>
      <c r="E468" s="474">
        <v>3.1E-2</v>
      </c>
      <c r="F468" s="479">
        <v>0.03</v>
      </c>
      <c r="G468" s="474">
        <v>0.03</v>
      </c>
      <c r="H468" s="186"/>
      <c r="I468" s="186"/>
      <c r="J468" s="694"/>
      <c r="K468" s="237"/>
      <c r="L468" s="237"/>
      <c r="M468" s="237"/>
      <c r="N468" s="44">
        <f t="shared" si="174"/>
        <v>3.1E-2</v>
      </c>
    </row>
    <row r="469" spans="1:14" s="11" customFormat="1" ht="22.5" customHeight="1">
      <c r="A469" s="691" t="s">
        <v>222</v>
      </c>
      <c r="B469" s="579" t="s">
        <v>174</v>
      </c>
      <c r="C469" s="692"/>
      <c r="D469" s="356" t="s">
        <v>17</v>
      </c>
      <c r="E469" s="39">
        <f t="shared" ref="E469:I469" si="175">SUM(E470:E472)</f>
        <v>0</v>
      </c>
      <c r="F469" s="39">
        <f t="shared" si="175"/>
        <v>0</v>
      </c>
      <c r="G469" s="39">
        <f t="shared" si="175"/>
        <v>0</v>
      </c>
      <c r="H469" s="39">
        <f t="shared" si="175"/>
        <v>3.056</v>
      </c>
      <c r="I469" s="39">
        <f t="shared" si="175"/>
        <v>0</v>
      </c>
      <c r="J469" s="545"/>
      <c r="K469" s="39">
        <f t="shared" ref="K469:M469" si="176">SUM(K470:K472)</f>
        <v>0</v>
      </c>
      <c r="L469" s="39">
        <f t="shared" si="176"/>
        <v>0</v>
      </c>
      <c r="M469" s="39">
        <f t="shared" si="176"/>
        <v>0</v>
      </c>
      <c r="N469" s="44">
        <f>E469+H469+I469+K469+L469+M469</f>
        <v>3.056</v>
      </c>
    </row>
    <row r="470" spans="1:14" s="11" customFormat="1" ht="23.25">
      <c r="A470" s="691"/>
      <c r="B470" s="579"/>
      <c r="C470" s="692"/>
      <c r="D470" s="264" t="s">
        <v>18</v>
      </c>
      <c r="E470" s="183"/>
      <c r="F470" s="183"/>
      <c r="G470" s="183"/>
      <c r="H470" s="184"/>
      <c r="I470" s="184"/>
      <c r="J470" s="546"/>
      <c r="K470" s="237"/>
      <c r="L470" s="237"/>
      <c r="M470" s="237"/>
      <c r="N470" s="202">
        <f t="shared" ref="N470:N472" si="177">E470+H470+I470+K470+L470+M470</f>
        <v>0</v>
      </c>
    </row>
    <row r="471" spans="1:14" s="11" customFormat="1" ht="23.25">
      <c r="A471" s="691"/>
      <c r="B471" s="579"/>
      <c r="C471" s="692"/>
      <c r="D471" s="264" t="s">
        <v>10</v>
      </c>
      <c r="E471" s="183"/>
      <c r="F471" s="183"/>
      <c r="G471" s="183"/>
      <c r="H471" s="474">
        <v>3.0249999999999999</v>
      </c>
      <c r="I471" s="184"/>
      <c r="J471" s="546"/>
      <c r="K471" s="237"/>
      <c r="L471" s="237"/>
      <c r="M471" s="237"/>
      <c r="N471" s="202">
        <f t="shared" si="177"/>
        <v>3.0249999999999999</v>
      </c>
    </row>
    <row r="472" spans="1:14" s="11" customFormat="1" ht="22.5">
      <c r="A472" s="691"/>
      <c r="B472" s="579"/>
      <c r="C472" s="692"/>
      <c r="D472" s="361" t="s">
        <v>11</v>
      </c>
      <c r="E472" s="185"/>
      <c r="F472" s="185"/>
      <c r="G472" s="185"/>
      <c r="H472" s="474">
        <v>3.1E-2</v>
      </c>
      <c r="I472" s="186"/>
      <c r="J472" s="550"/>
      <c r="K472" s="237"/>
      <c r="L472" s="237"/>
      <c r="M472" s="237"/>
      <c r="N472" s="44">
        <f t="shared" si="177"/>
        <v>3.1E-2</v>
      </c>
    </row>
    <row r="473" spans="1:14" s="11" customFormat="1" ht="22.5" customHeight="1">
      <c r="A473" s="691" t="s">
        <v>223</v>
      </c>
      <c r="B473" s="579" t="s">
        <v>175</v>
      </c>
      <c r="C473" s="692"/>
      <c r="D473" s="356" t="s">
        <v>17</v>
      </c>
      <c r="E473" s="39">
        <f t="shared" ref="E473:I473" si="178">SUM(E474:E476)</f>
        <v>0</v>
      </c>
      <c r="F473" s="39">
        <f t="shared" si="178"/>
        <v>0</v>
      </c>
      <c r="G473" s="39">
        <f t="shared" si="178"/>
        <v>0</v>
      </c>
      <c r="H473" s="39">
        <f t="shared" si="178"/>
        <v>6.4480000000000004</v>
      </c>
      <c r="I473" s="39">
        <f t="shared" si="178"/>
        <v>0</v>
      </c>
      <c r="J473" s="545"/>
      <c r="K473" s="39">
        <f t="shared" ref="K473:M473" si="179">SUM(K474:K476)</f>
        <v>0</v>
      </c>
      <c r="L473" s="39">
        <f t="shared" si="179"/>
        <v>0</v>
      </c>
      <c r="M473" s="39">
        <f t="shared" si="179"/>
        <v>0</v>
      </c>
      <c r="N473" s="44">
        <f>E473+H473+I473+K473+L473+M473</f>
        <v>6.4480000000000004</v>
      </c>
    </row>
    <row r="474" spans="1:14" s="11" customFormat="1" ht="23.25">
      <c r="A474" s="691"/>
      <c r="B474" s="579"/>
      <c r="C474" s="692"/>
      <c r="D474" s="264" t="s">
        <v>18</v>
      </c>
      <c r="E474" s="183"/>
      <c r="F474" s="183"/>
      <c r="G474" s="183"/>
      <c r="H474" s="184"/>
      <c r="I474" s="184"/>
      <c r="J474" s="546"/>
      <c r="K474" s="237"/>
      <c r="L474" s="237"/>
      <c r="M474" s="237"/>
      <c r="N474" s="202">
        <f t="shared" ref="N474:N476" si="180">E474+H474+I474+K474+L474+M474</f>
        <v>0</v>
      </c>
    </row>
    <row r="475" spans="1:14" s="11" customFormat="1" ht="23.25">
      <c r="A475" s="691"/>
      <c r="B475" s="579"/>
      <c r="C475" s="692"/>
      <c r="D475" s="264" t="s">
        <v>10</v>
      </c>
      <c r="E475" s="183"/>
      <c r="F475" s="183"/>
      <c r="G475" s="183"/>
      <c r="H475" s="474">
        <v>6.3840000000000003</v>
      </c>
      <c r="I475" s="184"/>
      <c r="J475" s="546"/>
      <c r="K475" s="237"/>
      <c r="L475" s="237"/>
      <c r="M475" s="237"/>
      <c r="N475" s="202">
        <f t="shared" si="180"/>
        <v>6.3840000000000003</v>
      </c>
    </row>
    <row r="476" spans="1:14" s="11" customFormat="1" ht="22.5">
      <c r="A476" s="691"/>
      <c r="B476" s="579"/>
      <c r="C476" s="692"/>
      <c r="D476" s="361" t="s">
        <v>11</v>
      </c>
      <c r="E476" s="185"/>
      <c r="F476" s="185"/>
      <c r="G476" s="185"/>
      <c r="H476" s="474">
        <v>6.4000000000000001E-2</v>
      </c>
      <c r="I476" s="186"/>
      <c r="J476" s="550"/>
      <c r="K476" s="237"/>
      <c r="L476" s="237"/>
      <c r="M476" s="237"/>
      <c r="N476" s="44">
        <f t="shared" si="180"/>
        <v>6.4000000000000001E-2</v>
      </c>
    </row>
    <row r="477" spans="1:14" s="11" customFormat="1" ht="22.5" customHeight="1">
      <c r="A477" s="691" t="s">
        <v>224</v>
      </c>
      <c r="B477" s="579" t="s">
        <v>176</v>
      </c>
      <c r="C477" s="692"/>
      <c r="D477" s="356" t="s">
        <v>17</v>
      </c>
      <c r="E477" s="39">
        <f t="shared" ref="E477:I477" si="181">SUM(E478:E480)</f>
        <v>0</v>
      </c>
      <c r="F477" s="39">
        <f t="shared" si="181"/>
        <v>0</v>
      </c>
      <c r="G477" s="39">
        <f t="shared" si="181"/>
        <v>0</v>
      </c>
      <c r="H477" s="39">
        <f t="shared" si="181"/>
        <v>5</v>
      </c>
      <c r="I477" s="39">
        <f t="shared" si="181"/>
        <v>0</v>
      </c>
      <c r="J477" s="545"/>
      <c r="K477" s="39">
        <f t="shared" ref="K477:M477" si="182">SUM(K478:K480)</f>
        <v>0</v>
      </c>
      <c r="L477" s="39">
        <f t="shared" si="182"/>
        <v>0</v>
      </c>
      <c r="M477" s="39">
        <f t="shared" si="182"/>
        <v>0</v>
      </c>
      <c r="N477" s="44">
        <f>E477+H477+I477+K477+L477+M477</f>
        <v>5</v>
      </c>
    </row>
    <row r="478" spans="1:14" s="11" customFormat="1" ht="23.25">
      <c r="A478" s="691"/>
      <c r="B478" s="579"/>
      <c r="C478" s="692"/>
      <c r="D478" s="264" t="s">
        <v>18</v>
      </c>
      <c r="E478" s="183"/>
      <c r="F478" s="183"/>
      <c r="G478" s="183"/>
      <c r="H478" s="184"/>
      <c r="I478" s="184"/>
      <c r="J478" s="546"/>
      <c r="K478" s="237"/>
      <c r="L478" s="237"/>
      <c r="M478" s="237"/>
      <c r="N478" s="202">
        <f t="shared" ref="N478:N480" si="183">E478+H478+I478+K478+L478+M478</f>
        <v>0</v>
      </c>
    </row>
    <row r="479" spans="1:14" s="11" customFormat="1" ht="23.25">
      <c r="A479" s="691"/>
      <c r="B479" s="579"/>
      <c r="C479" s="692"/>
      <c r="D479" s="264" t="s">
        <v>10</v>
      </c>
      <c r="E479" s="183"/>
      <c r="F479" s="183"/>
      <c r="G479" s="183"/>
      <c r="H479" s="474">
        <v>5</v>
      </c>
      <c r="I479" s="184"/>
      <c r="J479" s="546"/>
      <c r="K479" s="237"/>
      <c r="L479" s="237"/>
      <c r="M479" s="237"/>
      <c r="N479" s="202">
        <f t="shared" si="183"/>
        <v>5</v>
      </c>
    </row>
    <row r="480" spans="1:14" s="11" customFormat="1" ht="22.5">
      <c r="A480" s="691"/>
      <c r="B480" s="579"/>
      <c r="C480" s="692"/>
      <c r="D480" s="361" t="s">
        <v>11</v>
      </c>
      <c r="E480" s="185"/>
      <c r="F480" s="185"/>
      <c r="G480" s="185"/>
      <c r="H480" s="186"/>
      <c r="I480" s="186"/>
      <c r="J480" s="550"/>
      <c r="K480" s="237"/>
      <c r="L480" s="237"/>
      <c r="M480" s="237"/>
      <c r="N480" s="44">
        <f t="shared" si="183"/>
        <v>0</v>
      </c>
    </row>
    <row r="481" spans="1:14" s="11" customFormat="1" ht="22.5" customHeight="1">
      <c r="A481" s="691" t="s">
        <v>225</v>
      </c>
      <c r="B481" s="579" t="s">
        <v>177</v>
      </c>
      <c r="C481" s="692"/>
      <c r="D481" s="356" t="s">
        <v>17</v>
      </c>
      <c r="E481" s="39">
        <f t="shared" ref="E481:I481" si="184">SUM(E482:E484)</f>
        <v>0</v>
      </c>
      <c r="F481" s="39">
        <f t="shared" si="184"/>
        <v>0</v>
      </c>
      <c r="G481" s="39">
        <f t="shared" si="184"/>
        <v>0</v>
      </c>
      <c r="H481" s="39">
        <f t="shared" si="184"/>
        <v>5</v>
      </c>
      <c r="I481" s="39">
        <f t="shared" si="184"/>
        <v>0</v>
      </c>
      <c r="J481" s="545"/>
      <c r="K481" s="39">
        <f t="shared" ref="K481:M481" si="185">SUM(K482:K484)</f>
        <v>0</v>
      </c>
      <c r="L481" s="39">
        <f t="shared" si="185"/>
        <v>0</v>
      </c>
      <c r="M481" s="39">
        <f t="shared" si="185"/>
        <v>0</v>
      </c>
      <c r="N481" s="44">
        <f>E481+H481+I481+K481+L481+M481</f>
        <v>5</v>
      </c>
    </row>
    <row r="482" spans="1:14" s="11" customFormat="1" ht="23.25">
      <c r="A482" s="691"/>
      <c r="B482" s="579"/>
      <c r="C482" s="692"/>
      <c r="D482" s="264" t="s">
        <v>18</v>
      </c>
      <c r="E482" s="183"/>
      <c r="F482" s="183"/>
      <c r="G482" s="183"/>
      <c r="H482" s="184"/>
      <c r="I482" s="184"/>
      <c r="J482" s="546"/>
      <c r="K482" s="237"/>
      <c r="L482" s="237"/>
      <c r="M482" s="237"/>
      <c r="N482" s="202">
        <f t="shared" ref="N482:N484" si="186">E482+H482+I482+K482+L482+M482</f>
        <v>0</v>
      </c>
    </row>
    <row r="483" spans="1:14" s="11" customFormat="1" ht="23.25">
      <c r="A483" s="691"/>
      <c r="B483" s="579"/>
      <c r="C483" s="692"/>
      <c r="D483" s="264" t="s">
        <v>10</v>
      </c>
      <c r="E483" s="183"/>
      <c r="F483" s="183"/>
      <c r="G483" s="183"/>
      <c r="H483" s="474">
        <v>5</v>
      </c>
      <c r="I483" s="184"/>
      <c r="J483" s="546"/>
      <c r="K483" s="237"/>
      <c r="L483" s="237"/>
      <c r="M483" s="237"/>
      <c r="N483" s="202">
        <f t="shared" si="186"/>
        <v>5</v>
      </c>
    </row>
    <row r="484" spans="1:14" s="11" customFormat="1" ht="22.5">
      <c r="A484" s="691"/>
      <c r="B484" s="579"/>
      <c r="C484" s="692"/>
      <c r="D484" s="361" t="s">
        <v>11</v>
      </c>
      <c r="E484" s="185"/>
      <c r="F484" s="185"/>
      <c r="G484" s="185"/>
      <c r="H484" s="186"/>
      <c r="I484" s="186"/>
      <c r="J484" s="550"/>
      <c r="K484" s="237"/>
      <c r="L484" s="237"/>
      <c r="M484" s="237"/>
      <c r="N484" s="44">
        <f t="shared" si="186"/>
        <v>0</v>
      </c>
    </row>
    <row r="485" spans="1:14" s="11" customFormat="1" ht="22.5" customHeight="1">
      <c r="A485" s="691" t="s">
        <v>226</v>
      </c>
      <c r="B485" s="579" t="s">
        <v>178</v>
      </c>
      <c r="C485" s="692"/>
      <c r="D485" s="356" t="s">
        <v>17</v>
      </c>
      <c r="E485" s="39">
        <f t="shared" ref="E485:I485" si="187">SUM(E486:E488)</f>
        <v>0</v>
      </c>
      <c r="F485" s="39">
        <f t="shared" si="187"/>
        <v>0</v>
      </c>
      <c r="G485" s="39">
        <f t="shared" si="187"/>
        <v>0</v>
      </c>
      <c r="H485" s="39">
        <f t="shared" si="187"/>
        <v>13</v>
      </c>
      <c r="I485" s="39">
        <f t="shared" si="187"/>
        <v>0</v>
      </c>
      <c r="J485" s="545"/>
      <c r="K485" s="39">
        <f t="shared" ref="K485:M485" si="188">SUM(K486:K488)</f>
        <v>0</v>
      </c>
      <c r="L485" s="39">
        <f t="shared" si="188"/>
        <v>0</v>
      </c>
      <c r="M485" s="39">
        <f t="shared" si="188"/>
        <v>0</v>
      </c>
      <c r="N485" s="44">
        <f>E485+H485+I485+K485+L485+M485</f>
        <v>13</v>
      </c>
    </row>
    <row r="486" spans="1:14" s="11" customFormat="1" ht="23.25">
      <c r="A486" s="691"/>
      <c r="B486" s="579"/>
      <c r="C486" s="692"/>
      <c r="D486" s="264" t="s">
        <v>18</v>
      </c>
      <c r="E486" s="183"/>
      <c r="F486" s="183"/>
      <c r="G486" s="183"/>
      <c r="H486" s="184"/>
      <c r="I486" s="184"/>
      <c r="J486" s="546"/>
      <c r="K486" s="237"/>
      <c r="L486" s="237"/>
      <c r="M486" s="237"/>
      <c r="N486" s="202">
        <f t="shared" ref="N486:N488" si="189">E486+H486+I486+K486+L486+M486</f>
        <v>0</v>
      </c>
    </row>
    <row r="487" spans="1:14" s="11" customFormat="1" ht="23.25">
      <c r="A487" s="691"/>
      <c r="B487" s="579"/>
      <c r="C487" s="692"/>
      <c r="D487" s="264" t="s">
        <v>10</v>
      </c>
      <c r="E487" s="183"/>
      <c r="F487" s="183"/>
      <c r="G487" s="183"/>
      <c r="H487" s="184">
        <v>13</v>
      </c>
      <c r="I487" s="184"/>
      <c r="J487" s="546"/>
      <c r="K487" s="237"/>
      <c r="L487" s="237"/>
      <c r="M487" s="237"/>
      <c r="N487" s="202">
        <f t="shared" si="189"/>
        <v>13</v>
      </c>
    </row>
    <row r="488" spans="1:14" s="11" customFormat="1" ht="22.5">
      <c r="A488" s="691"/>
      <c r="B488" s="579"/>
      <c r="C488" s="692"/>
      <c r="D488" s="361" t="s">
        <v>11</v>
      </c>
      <c r="E488" s="185"/>
      <c r="F488" s="185"/>
      <c r="G488" s="185"/>
      <c r="H488" s="186"/>
      <c r="I488" s="186"/>
      <c r="J488" s="550"/>
      <c r="K488" s="237"/>
      <c r="L488" s="237"/>
      <c r="M488" s="237"/>
      <c r="N488" s="44">
        <f t="shared" si="189"/>
        <v>0</v>
      </c>
    </row>
    <row r="489" spans="1:14" s="11" customFormat="1" ht="21" thickBot="1">
      <c r="A489" s="333" t="s">
        <v>28</v>
      </c>
      <c r="B489" s="351"/>
      <c r="C489" s="353"/>
      <c r="D489" s="265"/>
      <c r="E489" s="471"/>
      <c r="F489" s="471"/>
      <c r="G489" s="471"/>
      <c r="H489" s="471"/>
      <c r="I489" s="471"/>
      <c r="J489" s="471"/>
      <c r="K489" s="471"/>
      <c r="L489" s="471"/>
      <c r="M489" s="471"/>
      <c r="N489" s="471"/>
    </row>
    <row r="490" spans="1:14" s="11" customFormat="1" ht="21" thickBot="1">
      <c r="A490" s="470">
        <v>2</v>
      </c>
      <c r="B490" s="600" t="s">
        <v>47</v>
      </c>
      <c r="C490" s="601"/>
      <c r="D490" s="601"/>
      <c r="E490" s="601"/>
      <c r="F490" s="601"/>
      <c r="G490" s="601"/>
      <c r="H490" s="601"/>
      <c r="I490" s="601"/>
      <c r="J490" s="601"/>
      <c r="K490" s="601"/>
      <c r="L490" s="601"/>
      <c r="M490" s="601"/>
      <c r="N490" s="602"/>
    </row>
    <row r="491" spans="1:14" s="11" customFormat="1" ht="22.5" customHeight="1">
      <c r="A491" s="611" t="s">
        <v>38</v>
      </c>
      <c r="B491" s="514" t="s">
        <v>203</v>
      </c>
      <c r="C491" s="614"/>
      <c r="D491" s="211" t="s">
        <v>17</v>
      </c>
      <c r="E491" s="443">
        <f t="shared" ref="E491:I491" si="190">SUM(E492:E494)</f>
        <v>5.3321182499999997</v>
      </c>
      <c r="F491" s="443">
        <f t="shared" si="190"/>
        <v>3.7829435600000001</v>
      </c>
      <c r="G491" s="443">
        <f t="shared" si="190"/>
        <v>0</v>
      </c>
      <c r="H491" s="443">
        <f t="shared" si="190"/>
        <v>0</v>
      </c>
      <c r="I491" s="443">
        <f t="shared" si="190"/>
        <v>0</v>
      </c>
      <c r="J491" s="511" t="s">
        <v>239</v>
      </c>
      <c r="K491" s="443">
        <f t="shared" ref="K491:M491" si="191">SUM(K492:K494)</f>
        <v>0</v>
      </c>
      <c r="L491" s="443">
        <f t="shared" si="191"/>
        <v>0</v>
      </c>
      <c r="M491" s="443">
        <f t="shared" si="191"/>
        <v>0</v>
      </c>
      <c r="N491" s="444">
        <f>E491+H491+I491+K491+L491+M491</f>
        <v>5.3321182499999997</v>
      </c>
    </row>
    <row r="492" spans="1:14" s="11" customFormat="1" ht="23.25">
      <c r="A492" s="612"/>
      <c r="B492" s="514"/>
      <c r="C492" s="614"/>
      <c r="D492" s="264" t="s">
        <v>18</v>
      </c>
      <c r="E492" s="183"/>
      <c r="F492" s="183"/>
      <c r="G492" s="183"/>
      <c r="H492" s="184"/>
      <c r="I492" s="184"/>
      <c r="J492" s="511"/>
      <c r="K492" s="237"/>
      <c r="L492" s="237"/>
      <c r="M492" s="237"/>
      <c r="N492" s="202">
        <f t="shared" ref="N492:N494" si="192">E492+H492+I492+K492+L492+M492</f>
        <v>0</v>
      </c>
    </row>
    <row r="493" spans="1:14" s="11" customFormat="1" ht="23.25">
      <c r="A493" s="612"/>
      <c r="B493" s="514"/>
      <c r="C493" s="614"/>
      <c r="D493" s="264" t="s">
        <v>10</v>
      </c>
      <c r="E493" s="477">
        <v>5.279325</v>
      </c>
      <c r="F493" s="477">
        <v>3.7451141200000002</v>
      </c>
      <c r="G493" s="183"/>
      <c r="H493" s="184"/>
      <c r="I493" s="184"/>
      <c r="J493" s="511"/>
      <c r="K493" s="237"/>
      <c r="L493" s="237"/>
      <c r="M493" s="237"/>
      <c r="N493" s="202">
        <f t="shared" si="192"/>
        <v>5.279325</v>
      </c>
    </row>
    <row r="494" spans="1:14" s="11" customFormat="1" ht="22.5">
      <c r="A494" s="613"/>
      <c r="B494" s="515"/>
      <c r="C494" s="615"/>
      <c r="D494" s="284" t="s">
        <v>11</v>
      </c>
      <c r="E494" s="477">
        <v>5.279325E-2</v>
      </c>
      <c r="F494" s="477">
        <v>3.7829439999999999E-2</v>
      </c>
      <c r="G494" s="185"/>
      <c r="H494" s="186"/>
      <c r="I494" s="186"/>
      <c r="J494" s="512"/>
      <c r="K494" s="237"/>
      <c r="L494" s="237"/>
      <c r="M494" s="237"/>
      <c r="N494" s="44">
        <f t="shared" si="192"/>
        <v>5.279325E-2</v>
      </c>
    </row>
    <row r="495" spans="1:14" s="11" customFormat="1" ht="22.5" customHeight="1">
      <c r="A495" s="611" t="s">
        <v>227</v>
      </c>
      <c r="B495" s="513" t="s">
        <v>204</v>
      </c>
      <c r="C495" s="702"/>
      <c r="D495" s="211" t="s">
        <v>17</v>
      </c>
      <c r="E495" s="39">
        <f t="shared" ref="E495:I495" si="193">SUM(E496:E498)</f>
        <v>1.212121</v>
      </c>
      <c r="F495" s="39">
        <f t="shared" si="193"/>
        <v>1.2119054300000001</v>
      </c>
      <c r="G495" s="39">
        <f t="shared" si="193"/>
        <v>1.2119054300000001</v>
      </c>
      <c r="H495" s="39">
        <f t="shared" si="193"/>
        <v>0</v>
      </c>
      <c r="I495" s="39">
        <f t="shared" si="193"/>
        <v>0</v>
      </c>
      <c r="J495" s="510" t="s">
        <v>209</v>
      </c>
      <c r="K495" s="39">
        <f t="shared" ref="K495:M495" si="194">SUM(K496:K498)</f>
        <v>0</v>
      </c>
      <c r="L495" s="39">
        <f t="shared" si="194"/>
        <v>0</v>
      </c>
      <c r="M495" s="39">
        <f t="shared" si="194"/>
        <v>0</v>
      </c>
      <c r="N495" s="44">
        <f>E495+H495+I495+K495+L495+M495</f>
        <v>1.212121</v>
      </c>
    </row>
    <row r="496" spans="1:14" s="11" customFormat="1" ht="23.25">
      <c r="A496" s="612"/>
      <c r="B496" s="514"/>
      <c r="C496" s="614"/>
      <c r="D496" s="264" t="s">
        <v>18</v>
      </c>
      <c r="E496" s="183"/>
      <c r="F496" s="183"/>
      <c r="G496" s="183"/>
      <c r="H496" s="184"/>
      <c r="I496" s="184"/>
      <c r="J496" s="511"/>
      <c r="K496" s="237"/>
      <c r="L496" s="237"/>
      <c r="M496" s="237"/>
      <c r="N496" s="202">
        <f t="shared" ref="N496:N498" si="195">E496+H496+I496+K496+L496+M496</f>
        <v>0</v>
      </c>
    </row>
    <row r="497" spans="1:14" s="11" customFormat="1" ht="23.25">
      <c r="A497" s="612"/>
      <c r="B497" s="514"/>
      <c r="C497" s="614"/>
      <c r="D497" s="264" t="s">
        <v>10</v>
      </c>
      <c r="E497" s="477">
        <v>1.2</v>
      </c>
      <c r="F497" s="477">
        <v>1.2</v>
      </c>
      <c r="G497" s="477">
        <v>1.2</v>
      </c>
      <c r="H497" s="184"/>
      <c r="I497" s="184"/>
      <c r="J497" s="511"/>
      <c r="K497" s="237"/>
      <c r="L497" s="237"/>
      <c r="M497" s="237"/>
      <c r="N497" s="202">
        <f t="shared" si="195"/>
        <v>1.2</v>
      </c>
    </row>
    <row r="498" spans="1:14" s="11" customFormat="1" ht="22.5">
      <c r="A498" s="613"/>
      <c r="B498" s="515"/>
      <c r="C498" s="615"/>
      <c r="D498" s="265" t="s">
        <v>11</v>
      </c>
      <c r="E498" s="477">
        <v>1.2121E-2</v>
      </c>
      <c r="F498" s="477">
        <v>1.190543E-2</v>
      </c>
      <c r="G498" s="477">
        <v>1.190543E-2</v>
      </c>
      <c r="H498" s="186"/>
      <c r="I498" s="186"/>
      <c r="J498" s="512"/>
      <c r="K498" s="237"/>
      <c r="L498" s="237"/>
      <c r="M498" s="237"/>
      <c r="N498" s="44">
        <f t="shared" si="195"/>
        <v>1.2121E-2</v>
      </c>
    </row>
    <row r="499" spans="1:14" s="11" customFormat="1" ht="22.5" customHeight="1">
      <c r="A499" s="611" t="s">
        <v>228</v>
      </c>
      <c r="B499" s="513" t="s">
        <v>205</v>
      </c>
      <c r="C499" s="702"/>
      <c r="D499" s="224" t="s">
        <v>17</v>
      </c>
      <c r="E499" s="39">
        <f t="shared" ref="E499:I499" si="196">SUM(E500:E502)</f>
        <v>3.6360000000000001</v>
      </c>
      <c r="F499" s="39">
        <f t="shared" si="196"/>
        <v>3.0074496900000001</v>
      </c>
      <c r="G499" s="39">
        <f t="shared" si="196"/>
        <v>3.0074496900000001</v>
      </c>
      <c r="H499" s="39">
        <f t="shared" si="196"/>
        <v>0</v>
      </c>
      <c r="I499" s="39">
        <f t="shared" si="196"/>
        <v>0</v>
      </c>
      <c r="J499" s="510" t="s">
        <v>210</v>
      </c>
      <c r="K499" s="39">
        <f t="shared" ref="K499:M499" si="197">SUM(K500:K502)</f>
        <v>0</v>
      </c>
      <c r="L499" s="39">
        <f t="shared" si="197"/>
        <v>0</v>
      </c>
      <c r="M499" s="39">
        <f t="shared" si="197"/>
        <v>0</v>
      </c>
      <c r="N499" s="44">
        <f>E499+H499+I499+K499+L499+M499</f>
        <v>3.6360000000000001</v>
      </c>
    </row>
    <row r="500" spans="1:14" s="11" customFormat="1" ht="23.25">
      <c r="A500" s="612"/>
      <c r="B500" s="514"/>
      <c r="C500" s="614"/>
      <c r="D500" s="264" t="s">
        <v>18</v>
      </c>
      <c r="E500" s="183"/>
      <c r="F500" s="183"/>
      <c r="G500" s="183"/>
      <c r="H500" s="184"/>
      <c r="I500" s="184"/>
      <c r="J500" s="511"/>
      <c r="K500" s="237"/>
      <c r="L500" s="237"/>
      <c r="M500" s="237"/>
      <c r="N500" s="202">
        <f t="shared" ref="N500:N502" si="198">E500+H500+I500+K500+L500+M500</f>
        <v>0</v>
      </c>
    </row>
    <row r="501" spans="1:14" s="11" customFormat="1" ht="23.25">
      <c r="A501" s="612"/>
      <c r="B501" s="514"/>
      <c r="C501" s="614"/>
      <c r="D501" s="264" t="s">
        <v>10</v>
      </c>
      <c r="E501" s="477">
        <v>3.6</v>
      </c>
      <c r="F501" s="183">
        <v>2.9699996899999999</v>
      </c>
      <c r="G501" s="183">
        <v>2.9699996899999999</v>
      </c>
      <c r="H501" s="184"/>
      <c r="I501" s="184"/>
      <c r="J501" s="511"/>
      <c r="K501" s="237"/>
      <c r="L501" s="237"/>
      <c r="M501" s="237"/>
      <c r="N501" s="202">
        <f t="shared" si="198"/>
        <v>3.6</v>
      </c>
    </row>
    <row r="502" spans="1:14" s="11" customFormat="1" ht="22.5">
      <c r="A502" s="613"/>
      <c r="B502" s="515"/>
      <c r="C502" s="615"/>
      <c r="D502" s="284" t="s">
        <v>11</v>
      </c>
      <c r="E502" s="477">
        <v>3.5999999999999997E-2</v>
      </c>
      <c r="F502" s="477">
        <v>3.7449999999999997E-2</v>
      </c>
      <c r="G502" s="477">
        <v>3.7449999999999997E-2</v>
      </c>
      <c r="H502" s="186"/>
      <c r="I502" s="186"/>
      <c r="J502" s="512"/>
      <c r="K502" s="237"/>
      <c r="L502" s="237"/>
      <c r="M502" s="237"/>
      <c r="N502" s="44">
        <f t="shared" si="198"/>
        <v>3.5999999999999997E-2</v>
      </c>
    </row>
    <row r="503" spans="1:14" s="11" customFormat="1" ht="22.5" customHeight="1">
      <c r="A503" s="611" t="s">
        <v>229</v>
      </c>
      <c r="B503" s="513" t="s">
        <v>206</v>
      </c>
      <c r="C503" s="702"/>
      <c r="D503" s="211" t="s">
        <v>17</v>
      </c>
      <c r="E503" s="39">
        <f t="shared" ref="E503:I503" si="199">SUM(E504:E506)</f>
        <v>1.21212122</v>
      </c>
      <c r="F503" s="39">
        <f t="shared" si="199"/>
        <v>1.21212122</v>
      </c>
      <c r="G503" s="39">
        <f t="shared" si="199"/>
        <v>1.21212122</v>
      </c>
      <c r="H503" s="39">
        <f t="shared" si="199"/>
        <v>0</v>
      </c>
      <c r="I503" s="39">
        <f t="shared" si="199"/>
        <v>0</v>
      </c>
      <c r="J503" s="510" t="s">
        <v>211</v>
      </c>
      <c r="K503" s="39">
        <f t="shared" ref="K503:M503" si="200">SUM(K504:K506)</f>
        <v>0</v>
      </c>
      <c r="L503" s="39">
        <f t="shared" si="200"/>
        <v>0</v>
      </c>
      <c r="M503" s="39">
        <f t="shared" si="200"/>
        <v>0</v>
      </c>
      <c r="N503" s="44">
        <f>E503+H503+I503+K503+L503+M503</f>
        <v>1.21212122</v>
      </c>
    </row>
    <row r="504" spans="1:14" s="11" customFormat="1" ht="23.25">
      <c r="A504" s="612"/>
      <c r="B504" s="514"/>
      <c r="C504" s="614"/>
      <c r="D504" s="264" t="s">
        <v>18</v>
      </c>
      <c r="E504" s="183"/>
      <c r="F504" s="183"/>
      <c r="G504" s="183"/>
      <c r="H504" s="184"/>
      <c r="I504" s="184"/>
      <c r="J504" s="511"/>
      <c r="K504" s="237"/>
      <c r="L504" s="237"/>
      <c r="M504" s="237"/>
      <c r="N504" s="202">
        <f t="shared" ref="N504:N506" si="201">E504+H504+I504+K504+L504+M504</f>
        <v>0</v>
      </c>
    </row>
    <row r="505" spans="1:14" s="11" customFormat="1" ht="23.25">
      <c r="A505" s="612"/>
      <c r="B505" s="514"/>
      <c r="C505" s="614"/>
      <c r="D505" s="264" t="s">
        <v>10</v>
      </c>
      <c r="E505" s="477">
        <v>1.2</v>
      </c>
      <c r="F505" s="477">
        <v>1.2</v>
      </c>
      <c r="G505" s="477">
        <v>1.2</v>
      </c>
      <c r="H505" s="184"/>
      <c r="I505" s="184"/>
      <c r="J505" s="511"/>
      <c r="K505" s="237"/>
      <c r="L505" s="237"/>
      <c r="M505" s="237"/>
      <c r="N505" s="202">
        <f t="shared" si="201"/>
        <v>1.2</v>
      </c>
    </row>
    <row r="506" spans="1:14" s="11" customFormat="1" ht="22.5">
      <c r="A506" s="613"/>
      <c r="B506" s="515"/>
      <c r="C506" s="615"/>
      <c r="D506" s="265" t="s">
        <v>11</v>
      </c>
      <c r="E506" s="477">
        <v>1.212122E-2</v>
      </c>
      <c r="F506" s="477">
        <v>1.212122E-2</v>
      </c>
      <c r="G506" s="477">
        <v>1.212122E-2</v>
      </c>
      <c r="H506" s="186"/>
      <c r="I506" s="186"/>
      <c r="J506" s="512"/>
      <c r="K506" s="237"/>
      <c r="L506" s="237"/>
      <c r="M506" s="237"/>
      <c r="N506" s="44">
        <f t="shared" si="201"/>
        <v>1.212122E-2</v>
      </c>
    </row>
    <row r="507" spans="1:14" s="11" customFormat="1" ht="22.5" customHeight="1">
      <c r="A507" s="611" t="s">
        <v>230</v>
      </c>
      <c r="B507" s="513" t="s">
        <v>207</v>
      </c>
      <c r="C507" s="702"/>
      <c r="D507" s="356" t="s">
        <v>17</v>
      </c>
      <c r="E507" s="39">
        <f t="shared" ref="E507:I507" si="202">SUM(E508:E510)</f>
        <v>1.2309999999999999</v>
      </c>
      <c r="F507" s="39">
        <f t="shared" si="202"/>
        <v>1.2309999999999999</v>
      </c>
      <c r="G507" s="39">
        <f t="shared" si="202"/>
        <v>1.2309999999999999</v>
      </c>
      <c r="H507" s="39">
        <f t="shared" si="202"/>
        <v>0</v>
      </c>
      <c r="I507" s="39">
        <f t="shared" si="202"/>
        <v>0</v>
      </c>
      <c r="J507" s="510" t="s">
        <v>212</v>
      </c>
      <c r="K507" s="39">
        <f t="shared" ref="K507:M507" si="203">SUM(K508:K510)</f>
        <v>0</v>
      </c>
      <c r="L507" s="39">
        <f t="shared" si="203"/>
        <v>0</v>
      </c>
      <c r="M507" s="39">
        <f t="shared" si="203"/>
        <v>0</v>
      </c>
      <c r="N507" s="44">
        <f>E507+H507+I507+K507+L507+M507</f>
        <v>1.2309999999999999</v>
      </c>
    </row>
    <row r="508" spans="1:14" s="11" customFormat="1" ht="23.25">
      <c r="A508" s="612"/>
      <c r="B508" s="514"/>
      <c r="C508" s="614"/>
      <c r="D508" s="264" t="s">
        <v>18</v>
      </c>
      <c r="E508" s="183"/>
      <c r="F508" s="183"/>
      <c r="G508" s="183"/>
      <c r="H508" s="184"/>
      <c r="I508" s="184"/>
      <c r="J508" s="511"/>
      <c r="K508" s="237"/>
      <c r="L508" s="237"/>
      <c r="M508" s="237"/>
      <c r="N508" s="202">
        <f t="shared" ref="N508:N510" si="204">E508+H508+I508+K508+L508+M508</f>
        <v>0</v>
      </c>
    </row>
    <row r="509" spans="1:14" s="11" customFormat="1" ht="23.25">
      <c r="A509" s="612"/>
      <c r="B509" s="514"/>
      <c r="C509" s="614"/>
      <c r="D509" s="264" t="s">
        <v>10</v>
      </c>
      <c r="E509" s="477">
        <v>1.2</v>
      </c>
      <c r="F509" s="477">
        <v>1.2</v>
      </c>
      <c r="G509" s="477">
        <v>1.2</v>
      </c>
      <c r="H509" s="184"/>
      <c r="I509" s="184"/>
      <c r="J509" s="511"/>
      <c r="K509" s="237"/>
      <c r="L509" s="237"/>
      <c r="M509" s="237"/>
      <c r="N509" s="202">
        <f t="shared" si="204"/>
        <v>1.2</v>
      </c>
    </row>
    <row r="510" spans="1:14" s="11" customFormat="1" ht="22.5">
      <c r="A510" s="613"/>
      <c r="B510" s="515"/>
      <c r="C510" s="615"/>
      <c r="D510" s="284" t="s">
        <v>11</v>
      </c>
      <c r="E510" s="477">
        <v>3.1E-2</v>
      </c>
      <c r="F510" s="477">
        <v>3.1E-2</v>
      </c>
      <c r="G510" s="477">
        <v>3.1E-2</v>
      </c>
      <c r="H510" s="186"/>
      <c r="I510" s="186"/>
      <c r="J510" s="511"/>
      <c r="K510" s="237"/>
      <c r="L510" s="237"/>
      <c r="M510" s="237"/>
      <c r="N510" s="44">
        <f t="shared" si="204"/>
        <v>3.1E-2</v>
      </c>
    </row>
    <row r="511" spans="1:14" s="11" customFormat="1" ht="21" thickBot="1">
      <c r="A511" s="333" t="s">
        <v>46</v>
      </c>
      <c r="B511" s="351"/>
      <c r="C511" s="353"/>
      <c r="D511" s="265"/>
      <c r="E511" s="478"/>
      <c r="F511" s="478"/>
      <c r="G511" s="478"/>
      <c r="H511" s="471"/>
      <c r="I511" s="471"/>
      <c r="J511" s="511"/>
      <c r="K511" s="471"/>
      <c r="L511" s="471"/>
      <c r="M511" s="471"/>
      <c r="N511" s="471"/>
    </row>
    <row r="512" spans="1:14" s="11" customFormat="1" ht="21" thickBot="1">
      <c r="A512" s="470">
        <v>3</v>
      </c>
      <c r="B512" s="600" t="s">
        <v>41</v>
      </c>
      <c r="C512" s="601"/>
      <c r="D512" s="601"/>
      <c r="E512" s="601"/>
      <c r="F512" s="601"/>
      <c r="G512" s="601"/>
      <c r="H512" s="601"/>
      <c r="I512" s="601"/>
      <c r="J512" s="601"/>
      <c r="K512" s="601"/>
      <c r="L512" s="601"/>
      <c r="M512" s="601"/>
      <c r="N512" s="602"/>
    </row>
    <row r="513" spans="1:14" s="11" customFormat="1" ht="22.5">
      <c r="A513" s="611" t="s">
        <v>43</v>
      </c>
      <c r="B513" s="514" t="s">
        <v>36</v>
      </c>
      <c r="C513" s="614"/>
      <c r="D513" s="211" t="s">
        <v>17</v>
      </c>
      <c r="E513" s="443">
        <f t="shared" ref="E513:I513" si="205">SUM(E514:E516)</f>
        <v>0</v>
      </c>
      <c r="F513" s="443">
        <f t="shared" si="205"/>
        <v>0</v>
      </c>
      <c r="G513" s="443">
        <f t="shared" si="205"/>
        <v>0</v>
      </c>
      <c r="H513" s="443">
        <f t="shared" si="205"/>
        <v>0</v>
      </c>
      <c r="I513" s="443">
        <f t="shared" si="205"/>
        <v>0</v>
      </c>
      <c r="J513" s="585"/>
      <c r="K513" s="443">
        <f t="shared" ref="K513:M513" si="206">SUM(K514:K516)</f>
        <v>0</v>
      </c>
      <c r="L513" s="443">
        <f t="shared" si="206"/>
        <v>0</v>
      </c>
      <c r="M513" s="443">
        <f t="shared" si="206"/>
        <v>0</v>
      </c>
      <c r="N513" s="444">
        <f>E513+H513+I513+K513+L513+M513</f>
        <v>0</v>
      </c>
    </row>
    <row r="514" spans="1:14" s="11" customFormat="1" ht="23.25">
      <c r="A514" s="612"/>
      <c r="B514" s="514"/>
      <c r="C514" s="614"/>
      <c r="D514" s="264" t="s">
        <v>18</v>
      </c>
      <c r="E514" s="183"/>
      <c r="F514" s="183"/>
      <c r="G514" s="183"/>
      <c r="H514" s="184"/>
      <c r="I514" s="184"/>
      <c r="J514" s="546"/>
      <c r="K514" s="237"/>
      <c r="L514" s="237"/>
      <c r="M514" s="237"/>
      <c r="N514" s="202">
        <f t="shared" ref="N514:N516" si="207">E514+H514+I514+K514+L514+M514</f>
        <v>0</v>
      </c>
    </row>
    <row r="515" spans="1:14" s="11" customFormat="1" ht="23.25">
      <c r="A515" s="612"/>
      <c r="B515" s="514"/>
      <c r="C515" s="614"/>
      <c r="D515" s="264" t="s">
        <v>10</v>
      </c>
      <c r="E515" s="183"/>
      <c r="F515" s="183"/>
      <c r="G515" s="183"/>
      <c r="H515" s="184"/>
      <c r="I515" s="184"/>
      <c r="J515" s="546"/>
      <c r="K515" s="237"/>
      <c r="L515" s="237"/>
      <c r="M515" s="237"/>
      <c r="N515" s="202">
        <f t="shared" si="207"/>
        <v>0</v>
      </c>
    </row>
    <row r="516" spans="1:14" s="11" customFormat="1" ht="22.5">
      <c r="A516" s="613"/>
      <c r="B516" s="515"/>
      <c r="C516" s="615"/>
      <c r="D516" s="265" t="s">
        <v>11</v>
      </c>
      <c r="E516" s="185"/>
      <c r="F516" s="185"/>
      <c r="G516" s="185"/>
      <c r="H516" s="186"/>
      <c r="I516" s="186"/>
      <c r="J516" s="550"/>
      <c r="K516" s="237"/>
      <c r="L516" s="237"/>
      <c r="M516" s="237"/>
      <c r="N516" s="44">
        <f t="shared" si="207"/>
        <v>0</v>
      </c>
    </row>
    <row r="517" spans="1:14" s="11" customFormat="1" ht="21" thickBot="1">
      <c r="A517" s="350" t="s">
        <v>46</v>
      </c>
      <c r="B517" s="351"/>
      <c r="C517" s="353"/>
      <c r="D517" s="265"/>
      <c r="E517" s="471"/>
      <c r="F517" s="471"/>
      <c r="G517" s="471"/>
      <c r="H517" s="471"/>
      <c r="I517" s="471"/>
      <c r="J517" s="471"/>
      <c r="K517" s="471"/>
      <c r="L517" s="471"/>
      <c r="M517" s="471"/>
      <c r="N517" s="471"/>
    </row>
    <row r="518" spans="1:14" s="14" customFormat="1" ht="21" thickBot="1">
      <c r="A518" s="472">
        <v>4</v>
      </c>
      <c r="B518" s="607" t="s">
        <v>42</v>
      </c>
      <c r="C518" s="601"/>
      <c r="D518" s="601"/>
      <c r="E518" s="601"/>
      <c r="F518" s="601"/>
      <c r="G518" s="601"/>
      <c r="H518" s="601"/>
      <c r="I518" s="601"/>
      <c r="J518" s="601"/>
      <c r="K518" s="601"/>
      <c r="L518" s="601"/>
      <c r="M518" s="601"/>
      <c r="N518" s="602"/>
    </row>
    <row r="519" spans="1:14" s="11" customFormat="1" ht="22.5" customHeight="1">
      <c r="A519" s="612" t="s">
        <v>44</v>
      </c>
      <c r="B519" s="616" t="s">
        <v>208</v>
      </c>
      <c r="C519" s="614"/>
      <c r="D519" s="211" t="s">
        <v>17</v>
      </c>
      <c r="E519" s="443">
        <f t="shared" ref="E519:I519" si="208">SUM(E520:E522)</f>
        <v>5.8615080800000001</v>
      </c>
      <c r="F519" s="443">
        <f t="shared" si="208"/>
        <v>5.8615080800000001</v>
      </c>
      <c r="G519" s="443">
        <f t="shared" si="208"/>
        <v>5.86161508</v>
      </c>
      <c r="H519" s="443">
        <f t="shared" si="208"/>
        <v>0</v>
      </c>
      <c r="I519" s="443">
        <f t="shared" si="208"/>
        <v>0</v>
      </c>
      <c r="J519" s="608" t="s">
        <v>213</v>
      </c>
      <c r="K519" s="443">
        <f t="shared" ref="K519:M519" si="209">SUM(K520:K522)</f>
        <v>0</v>
      </c>
      <c r="L519" s="443">
        <f t="shared" si="209"/>
        <v>0</v>
      </c>
      <c r="M519" s="443">
        <f t="shared" si="209"/>
        <v>0</v>
      </c>
      <c r="N519" s="444">
        <f>E519+H519+I519+K519+L519+M519</f>
        <v>5.8615080800000001</v>
      </c>
    </row>
    <row r="520" spans="1:14" s="11" customFormat="1" ht="23.25">
      <c r="A520" s="612"/>
      <c r="B520" s="617"/>
      <c r="C520" s="614"/>
      <c r="D520" s="264" t="s">
        <v>18</v>
      </c>
      <c r="E520" s="183"/>
      <c r="F520" s="183"/>
      <c r="G520" s="183"/>
      <c r="H520" s="184"/>
      <c r="I520" s="184"/>
      <c r="J520" s="609"/>
      <c r="K520" s="237"/>
      <c r="L520" s="237"/>
      <c r="M520" s="237"/>
      <c r="N520" s="202">
        <f t="shared" ref="N520:N522" si="210">E520+H520+I520+K520+L520+M520</f>
        <v>0</v>
      </c>
    </row>
    <row r="521" spans="1:14" s="11" customFormat="1" ht="23.25">
      <c r="A521" s="612"/>
      <c r="B521" s="617"/>
      <c r="C521" s="614"/>
      <c r="D521" s="264" t="s">
        <v>10</v>
      </c>
      <c r="E521" s="476">
        <v>5.8028930000000001</v>
      </c>
      <c r="F521" s="476">
        <v>5.8028930000000001</v>
      </c>
      <c r="G521" s="482">
        <v>5.8029999999999999</v>
      </c>
      <c r="H521" s="184"/>
      <c r="I521" s="184"/>
      <c r="J521" s="609"/>
      <c r="K521" s="237"/>
      <c r="L521" s="237"/>
      <c r="M521" s="237"/>
      <c r="N521" s="202">
        <f t="shared" si="210"/>
        <v>5.8028930000000001</v>
      </c>
    </row>
    <row r="522" spans="1:14" s="11" customFormat="1" ht="107.25" customHeight="1">
      <c r="A522" s="613"/>
      <c r="B522" s="617"/>
      <c r="C522" s="615"/>
      <c r="D522" s="284" t="s">
        <v>11</v>
      </c>
      <c r="E522" s="476">
        <v>5.861508E-2</v>
      </c>
      <c r="F522" s="476">
        <v>5.861508E-2</v>
      </c>
      <c r="G522" s="476">
        <v>5.861508E-2</v>
      </c>
      <c r="H522" s="186"/>
      <c r="I522" s="186"/>
      <c r="J522" s="610"/>
      <c r="K522" s="237"/>
      <c r="L522" s="237"/>
      <c r="M522" s="237"/>
      <c r="N522" s="44">
        <f t="shared" si="210"/>
        <v>5.861508E-2</v>
      </c>
    </row>
    <row r="523" spans="1:14" s="11" customFormat="1" ht="21" thickBot="1">
      <c r="A523" s="350" t="s">
        <v>46</v>
      </c>
      <c r="B523" s="351"/>
      <c r="C523" s="353"/>
      <c r="D523" s="265"/>
      <c r="E523" s="471"/>
      <c r="F523" s="471"/>
      <c r="G523" s="471"/>
      <c r="H523" s="471"/>
      <c r="I523" s="471"/>
      <c r="J523" s="471"/>
      <c r="K523" s="471"/>
      <c r="L523" s="471"/>
      <c r="M523" s="471"/>
      <c r="N523" s="471"/>
    </row>
    <row r="524" spans="1:14" s="11" customFormat="1" ht="21" thickBot="1">
      <c r="A524" s="472">
        <v>5</v>
      </c>
      <c r="B524" s="607" t="s">
        <v>45</v>
      </c>
      <c r="C524" s="601"/>
      <c r="D524" s="601"/>
      <c r="E524" s="601"/>
      <c r="F524" s="601"/>
      <c r="G524" s="601"/>
      <c r="H524" s="601"/>
      <c r="I524" s="601"/>
      <c r="J524" s="601"/>
      <c r="K524" s="601"/>
      <c r="L524" s="601"/>
      <c r="M524" s="601"/>
      <c r="N524" s="602"/>
    </row>
    <row r="525" spans="1:14" s="14" customFormat="1" ht="43.5" customHeight="1">
      <c r="A525" s="354" t="s">
        <v>231</v>
      </c>
      <c r="B525" s="351" t="s">
        <v>115</v>
      </c>
      <c r="C525" s="357"/>
      <c r="D525" s="353" t="s">
        <v>17</v>
      </c>
      <c r="E525" s="443">
        <f t="shared" ref="E525:I525" si="211">SUM(E526:E528)</f>
        <v>1.1839999999999999</v>
      </c>
      <c r="F525" s="443">
        <f t="shared" si="211"/>
        <v>0.95399999999999996</v>
      </c>
      <c r="G525" s="443">
        <f t="shared" si="211"/>
        <v>0.95399999999999996</v>
      </c>
      <c r="H525" s="443">
        <f t="shared" si="211"/>
        <v>0</v>
      </c>
      <c r="I525" s="443">
        <f t="shared" si="211"/>
        <v>0</v>
      </c>
      <c r="J525" s="507" t="s">
        <v>120</v>
      </c>
      <c r="K525" s="443">
        <f t="shared" ref="K525:M525" si="212">SUM(K526:K528)</f>
        <v>0</v>
      </c>
      <c r="L525" s="443">
        <f t="shared" si="212"/>
        <v>0</v>
      </c>
      <c r="M525" s="443">
        <f t="shared" si="212"/>
        <v>0</v>
      </c>
      <c r="N525" s="444">
        <f>E525+H525+I525+K525+L525+M525</f>
        <v>1.1839999999999999</v>
      </c>
    </row>
    <row r="526" spans="1:14" s="14" customFormat="1" ht="23.25">
      <c r="A526" s="339"/>
      <c r="B526" s="341"/>
      <c r="C526" s="344"/>
      <c r="D526" s="264" t="s">
        <v>18</v>
      </c>
      <c r="E526" s="473">
        <v>0</v>
      </c>
      <c r="F526" s="473">
        <v>0</v>
      </c>
      <c r="G526" s="183"/>
      <c r="H526" s="183"/>
      <c r="I526" s="183"/>
      <c r="J526" s="508"/>
      <c r="K526" s="348"/>
      <c r="L526" s="348"/>
      <c r="M526" s="348"/>
      <c r="N526" s="202">
        <f t="shared" ref="N526:N528" si="213">E526+H526+I526+K526+L526+M526</f>
        <v>0</v>
      </c>
    </row>
    <row r="527" spans="1:14" s="14" customFormat="1" ht="23.25">
      <c r="A527" s="339"/>
      <c r="B527" s="341"/>
      <c r="C527" s="344"/>
      <c r="D527" s="264" t="s">
        <v>10</v>
      </c>
      <c r="E527" s="473">
        <v>0.94699999999999995</v>
      </c>
      <c r="F527" s="473">
        <v>0.94499999999999995</v>
      </c>
      <c r="G527" s="183">
        <v>0.94499999999999995</v>
      </c>
      <c r="H527" s="183"/>
      <c r="I527" s="183"/>
      <c r="J527" s="508"/>
      <c r="K527" s="348"/>
      <c r="L527" s="348"/>
      <c r="M527" s="348"/>
      <c r="N527" s="202">
        <f t="shared" si="213"/>
        <v>0.94699999999999995</v>
      </c>
    </row>
    <row r="528" spans="1:14" s="14" customFormat="1" ht="22.5">
      <c r="A528" s="339"/>
      <c r="B528" s="342"/>
      <c r="C528" s="344"/>
      <c r="D528" s="265" t="s">
        <v>11</v>
      </c>
      <c r="E528" s="473">
        <v>0.23699999999999999</v>
      </c>
      <c r="F528" s="473">
        <v>8.9999999999999993E-3</v>
      </c>
      <c r="G528" s="185">
        <v>8.9999999999999993E-3</v>
      </c>
      <c r="H528" s="185"/>
      <c r="I528" s="185"/>
      <c r="J528" s="509"/>
      <c r="K528" s="348"/>
      <c r="L528" s="348"/>
      <c r="M528" s="348"/>
      <c r="N528" s="44">
        <f t="shared" si="213"/>
        <v>0.23699999999999999</v>
      </c>
    </row>
    <row r="529" spans="1:14" s="14" customFormat="1" ht="22.5" customHeight="1">
      <c r="A529" s="358" t="s">
        <v>232</v>
      </c>
      <c r="B529" s="340" t="s">
        <v>116</v>
      </c>
      <c r="C529" s="343"/>
      <c r="D529" s="346" t="s">
        <v>17</v>
      </c>
      <c r="E529" s="39">
        <f t="shared" ref="E529:I529" si="214">SUM(E530:E532)</f>
        <v>1.446</v>
      </c>
      <c r="F529" s="39">
        <f t="shared" si="214"/>
        <v>1.2829999999999999</v>
      </c>
      <c r="G529" s="39">
        <f t="shared" si="214"/>
        <v>1.2829999999999999</v>
      </c>
      <c r="H529" s="39">
        <f t="shared" si="214"/>
        <v>0</v>
      </c>
      <c r="I529" s="39">
        <f t="shared" si="214"/>
        <v>0</v>
      </c>
      <c r="J529" s="510" t="s">
        <v>121</v>
      </c>
      <c r="K529" s="39">
        <f t="shared" ref="K529:M529" si="215">SUM(K530:K532)</f>
        <v>0</v>
      </c>
      <c r="L529" s="39">
        <f t="shared" si="215"/>
        <v>0</v>
      </c>
      <c r="M529" s="39">
        <f t="shared" si="215"/>
        <v>0</v>
      </c>
      <c r="N529" s="44">
        <f>E529+H529+I529+K529+L529+M529</f>
        <v>1.446</v>
      </c>
    </row>
    <row r="530" spans="1:14" s="14" customFormat="1" ht="23.25">
      <c r="A530" s="339"/>
      <c r="B530" s="341"/>
      <c r="C530" s="344"/>
      <c r="D530" s="264" t="s">
        <v>18</v>
      </c>
      <c r="E530" s="183"/>
      <c r="F530" s="183"/>
      <c r="G530" s="183"/>
      <c r="H530" s="183"/>
      <c r="I530" s="183"/>
      <c r="J530" s="511"/>
      <c r="K530" s="348"/>
      <c r="L530" s="348"/>
      <c r="M530" s="348"/>
      <c r="N530" s="202">
        <f t="shared" ref="N530:N532" si="216">E530+H530+I530+K530+L530+M530</f>
        <v>0</v>
      </c>
    </row>
    <row r="531" spans="1:14" s="14" customFormat="1" ht="23.25">
      <c r="A531" s="339"/>
      <c r="B531" s="341"/>
      <c r="C531" s="344"/>
      <c r="D531" s="264" t="s">
        <v>10</v>
      </c>
      <c r="E531" s="473">
        <v>1.115</v>
      </c>
      <c r="F531" s="473">
        <v>1.115</v>
      </c>
      <c r="G531" s="474">
        <v>1.115</v>
      </c>
      <c r="H531" s="183"/>
      <c r="I531" s="183"/>
      <c r="J531" s="511"/>
      <c r="K531" s="348"/>
      <c r="L531" s="348"/>
      <c r="M531" s="348"/>
      <c r="N531" s="202">
        <f t="shared" si="216"/>
        <v>1.115</v>
      </c>
    </row>
    <row r="532" spans="1:14" s="14" customFormat="1" ht="22.5">
      <c r="A532" s="339"/>
      <c r="B532" s="342"/>
      <c r="C532" s="344"/>
      <c r="D532" s="265" t="s">
        <v>11</v>
      </c>
      <c r="E532" s="473">
        <v>0.33100000000000002</v>
      </c>
      <c r="F532" s="473">
        <v>0.16800000000000001</v>
      </c>
      <c r="G532" s="474">
        <v>0.16800000000000001</v>
      </c>
      <c r="H532" s="185"/>
      <c r="I532" s="185"/>
      <c r="J532" s="512"/>
      <c r="K532" s="348"/>
      <c r="L532" s="348"/>
      <c r="M532" s="348"/>
      <c r="N532" s="44">
        <f t="shared" si="216"/>
        <v>0.33100000000000002</v>
      </c>
    </row>
    <row r="533" spans="1:14" s="14" customFormat="1" ht="22.5" customHeight="1">
      <c r="A533" s="358" t="s">
        <v>233</v>
      </c>
      <c r="B533" s="513" t="s">
        <v>117</v>
      </c>
      <c r="C533" s="343"/>
      <c r="D533" s="346" t="s">
        <v>17</v>
      </c>
      <c r="E533" s="39">
        <f t="shared" ref="E533:I533" si="217">SUM(E534:E536)</f>
        <v>3.6859999999999999</v>
      </c>
      <c r="F533" s="39">
        <f t="shared" si="217"/>
        <v>3.6859999999999999</v>
      </c>
      <c r="G533" s="39">
        <f t="shared" si="217"/>
        <v>3.6859999999999999</v>
      </c>
      <c r="H533" s="39">
        <f t="shared" si="217"/>
        <v>0</v>
      </c>
      <c r="I533" s="39">
        <f t="shared" si="217"/>
        <v>0</v>
      </c>
      <c r="J533" s="510" t="s">
        <v>122</v>
      </c>
      <c r="K533" s="39">
        <f t="shared" ref="K533:M533" si="218">SUM(K534:K536)</f>
        <v>0</v>
      </c>
      <c r="L533" s="39">
        <f t="shared" si="218"/>
        <v>0</v>
      </c>
      <c r="M533" s="39">
        <f t="shared" si="218"/>
        <v>0</v>
      </c>
      <c r="N533" s="44">
        <f>E533+H533+I533+K533+L533+M533</f>
        <v>3.6859999999999999</v>
      </c>
    </row>
    <row r="534" spans="1:14" s="14" customFormat="1" ht="23.25">
      <c r="A534" s="339"/>
      <c r="B534" s="514"/>
      <c r="C534" s="344"/>
      <c r="D534" s="264" t="s">
        <v>18</v>
      </c>
      <c r="E534" s="183"/>
      <c r="F534" s="183"/>
      <c r="G534" s="183"/>
      <c r="H534" s="183"/>
      <c r="I534" s="183"/>
      <c r="J534" s="511"/>
      <c r="K534" s="348"/>
      <c r="L534" s="348"/>
      <c r="M534" s="348"/>
      <c r="N534" s="202">
        <f t="shared" ref="N534:N536" si="219">E534+H534+I534+K534+L534+M534</f>
        <v>0</v>
      </c>
    </row>
    <row r="535" spans="1:14" s="14" customFormat="1" ht="23.25">
      <c r="A535" s="339"/>
      <c r="B535" s="514"/>
      <c r="C535" s="344"/>
      <c r="D535" s="264" t="s">
        <v>10</v>
      </c>
      <c r="E535" s="473">
        <v>3.65</v>
      </c>
      <c r="F535" s="473">
        <v>3.65</v>
      </c>
      <c r="G535" s="474">
        <v>3.65</v>
      </c>
      <c r="H535" s="183"/>
      <c r="I535" s="183"/>
      <c r="J535" s="511"/>
      <c r="K535" s="348"/>
      <c r="L535" s="348"/>
      <c r="M535" s="348"/>
      <c r="N535" s="202">
        <f t="shared" si="219"/>
        <v>3.65</v>
      </c>
    </row>
    <row r="536" spans="1:14" s="14" customFormat="1" ht="22.5">
      <c r="A536" s="339"/>
      <c r="B536" s="515"/>
      <c r="C536" s="344"/>
      <c r="D536" s="265" t="s">
        <v>11</v>
      </c>
      <c r="E536" s="473">
        <v>3.5999999999999997E-2</v>
      </c>
      <c r="F536" s="473">
        <v>3.5999999999999997E-2</v>
      </c>
      <c r="G536" s="474">
        <v>3.5999999999999997E-2</v>
      </c>
      <c r="H536" s="185"/>
      <c r="I536" s="185"/>
      <c r="J536" s="512"/>
      <c r="K536" s="348"/>
      <c r="L536" s="348"/>
      <c r="M536" s="348"/>
      <c r="N536" s="44">
        <f t="shared" si="219"/>
        <v>3.5999999999999997E-2</v>
      </c>
    </row>
    <row r="537" spans="1:14" s="14" customFormat="1" ht="22.5" customHeight="1">
      <c r="A537" s="516" t="s">
        <v>234</v>
      </c>
      <c r="B537" s="513" t="s">
        <v>118</v>
      </c>
      <c r="C537" s="518"/>
      <c r="D537" s="346" t="s">
        <v>17</v>
      </c>
      <c r="E537" s="39">
        <f t="shared" ref="E537:I537" si="220">SUM(E538:E540)</f>
        <v>2.5630000000000002</v>
      </c>
      <c r="F537" s="39">
        <f t="shared" si="220"/>
        <v>2.1955821999999996</v>
      </c>
      <c r="G537" s="39">
        <f t="shared" si="220"/>
        <v>2.1960000000000002</v>
      </c>
      <c r="H537" s="39">
        <f t="shared" si="220"/>
        <v>0</v>
      </c>
      <c r="I537" s="39">
        <f t="shared" si="220"/>
        <v>0</v>
      </c>
      <c r="J537" s="520" t="s">
        <v>123</v>
      </c>
      <c r="K537" s="39">
        <f t="shared" ref="K537:M537" si="221">SUM(K538:K540)</f>
        <v>0</v>
      </c>
      <c r="L537" s="39">
        <f t="shared" si="221"/>
        <v>0</v>
      </c>
      <c r="M537" s="39">
        <f t="shared" si="221"/>
        <v>0</v>
      </c>
      <c r="N537" s="44">
        <f>E537+H537+I537+K537+L537+M537</f>
        <v>2.5630000000000002</v>
      </c>
    </row>
    <row r="538" spans="1:14" s="14" customFormat="1" ht="23.25">
      <c r="A538" s="517"/>
      <c r="B538" s="514"/>
      <c r="C538" s="519"/>
      <c r="D538" s="264" t="s">
        <v>18</v>
      </c>
      <c r="E538" s="183"/>
      <c r="F538" s="183"/>
      <c r="G538" s="183"/>
      <c r="H538" s="183"/>
      <c r="I538" s="183"/>
      <c r="J538" s="507"/>
      <c r="K538" s="348"/>
      <c r="L538" s="348"/>
      <c r="M538" s="348"/>
      <c r="N538" s="202">
        <f t="shared" ref="N538:N540" si="222">E538+H538+I538+K538+L538+M538</f>
        <v>0</v>
      </c>
    </row>
    <row r="539" spans="1:14" s="14" customFormat="1" ht="23.25">
      <c r="A539" s="517"/>
      <c r="B539" s="514"/>
      <c r="C539" s="519"/>
      <c r="D539" s="264" t="s">
        <v>10</v>
      </c>
      <c r="E539" s="473">
        <v>2.0430000000000001</v>
      </c>
      <c r="F539" s="473">
        <v>2.0425399999999998</v>
      </c>
      <c r="G539" s="183">
        <v>2.0430000000000001</v>
      </c>
      <c r="H539" s="183"/>
      <c r="I539" s="183"/>
      <c r="J539" s="507"/>
      <c r="K539" s="348"/>
      <c r="L539" s="348"/>
      <c r="M539" s="348"/>
      <c r="N539" s="202">
        <f t="shared" si="222"/>
        <v>2.0430000000000001</v>
      </c>
    </row>
    <row r="540" spans="1:14" s="14" customFormat="1" ht="22.5">
      <c r="A540" s="517"/>
      <c r="B540" s="515"/>
      <c r="C540" s="519"/>
      <c r="D540" s="265" t="s">
        <v>11</v>
      </c>
      <c r="E540" s="473">
        <v>0.52</v>
      </c>
      <c r="F540" s="473">
        <v>0.15304219999999999</v>
      </c>
      <c r="G540" s="185">
        <v>0.153</v>
      </c>
      <c r="H540" s="185"/>
      <c r="I540" s="185"/>
      <c r="J540" s="521"/>
      <c r="K540" s="348"/>
      <c r="L540" s="348"/>
      <c r="M540" s="348"/>
      <c r="N540" s="44">
        <f t="shared" si="222"/>
        <v>0.52</v>
      </c>
    </row>
    <row r="541" spans="1:14" s="14" customFormat="1" ht="22.5" customHeight="1">
      <c r="A541" s="516" t="s">
        <v>235</v>
      </c>
      <c r="B541" s="513" t="s">
        <v>114</v>
      </c>
      <c r="C541" s="518"/>
      <c r="D541" s="346" t="s">
        <v>17</v>
      </c>
      <c r="E541" s="39">
        <f t="shared" ref="E541:I541" si="223">SUM(E542:E544)</f>
        <v>0.54900000000000004</v>
      </c>
      <c r="F541" s="39">
        <f t="shared" si="223"/>
        <v>0.46899999999999997</v>
      </c>
      <c r="G541" s="39">
        <f t="shared" si="223"/>
        <v>0.46899999999999997</v>
      </c>
      <c r="H541" s="39">
        <f t="shared" si="223"/>
        <v>0</v>
      </c>
      <c r="I541" s="39">
        <f t="shared" si="223"/>
        <v>0</v>
      </c>
      <c r="J541" s="510" t="s">
        <v>119</v>
      </c>
      <c r="K541" s="39">
        <f t="shared" ref="K541:M541" si="224">SUM(K542:K544)</f>
        <v>0</v>
      </c>
      <c r="L541" s="39">
        <f t="shared" si="224"/>
        <v>0</v>
      </c>
      <c r="M541" s="39">
        <f t="shared" si="224"/>
        <v>0</v>
      </c>
      <c r="N541" s="44">
        <f>E541+H541+I541+K541+L541+M541</f>
        <v>0.54900000000000004</v>
      </c>
    </row>
    <row r="542" spans="1:14" s="14" customFormat="1" ht="23.25">
      <c r="A542" s="517"/>
      <c r="B542" s="514"/>
      <c r="C542" s="519"/>
      <c r="D542" s="264" t="s">
        <v>18</v>
      </c>
      <c r="E542" s="183"/>
      <c r="F542" s="183"/>
      <c r="G542" s="183"/>
      <c r="H542" s="183"/>
      <c r="I542" s="183"/>
      <c r="J542" s="511"/>
      <c r="K542" s="348"/>
      <c r="L542" s="348"/>
      <c r="M542" s="348"/>
      <c r="N542" s="202">
        <f t="shared" ref="N542:N544" si="225">E542+H542+I542+K542+L542+M542</f>
        <v>0</v>
      </c>
    </row>
    <row r="543" spans="1:14" s="14" customFormat="1" ht="23.25">
      <c r="A543" s="517"/>
      <c r="B543" s="514"/>
      <c r="C543" s="519"/>
      <c r="D543" s="264" t="s">
        <v>10</v>
      </c>
      <c r="E543" s="473">
        <v>0.439</v>
      </c>
      <c r="F543" s="473">
        <v>0.439</v>
      </c>
      <c r="G543" s="474">
        <v>0.439</v>
      </c>
      <c r="H543" s="183"/>
      <c r="I543" s="183"/>
      <c r="J543" s="511"/>
      <c r="K543" s="348"/>
      <c r="L543" s="348"/>
      <c r="M543" s="348"/>
      <c r="N543" s="202">
        <f t="shared" si="225"/>
        <v>0.439</v>
      </c>
    </row>
    <row r="544" spans="1:14" s="14" customFormat="1" ht="22.5">
      <c r="A544" s="551"/>
      <c r="B544" s="515"/>
      <c r="C544" s="552"/>
      <c r="D544" s="347" t="s">
        <v>11</v>
      </c>
      <c r="E544" s="473">
        <v>0.11</v>
      </c>
      <c r="F544" s="473">
        <v>0.03</v>
      </c>
      <c r="G544" s="474">
        <v>0.03</v>
      </c>
      <c r="H544" s="185"/>
      <c r="I544" s="185"/>
      <c r="J544" s="512"/>
      <c r="K544" s="348"/>
      <c r="L544" s="348"/>
      <c r="M544" s="348"/>
      <c r="N544" s="44">
        <f t="shared" si="225"/>
        <v>0.11</v>
      </c>
    </row>
    <row r="545" spans="1:14" s="11" customFormat="1">
      <c r="A545" s="335" t="s">
        <v>46</v>
      </c>
      <c r="B545" s="336"/>
      <c r="C545" s="336"/>
      <c r="D545" s="337"/>
      <c r="E545" s="475"/>
      <c r="F545" s="475"/>
      <c r="G545" s="475"/>
      <c r="H545" s="334"/>
      <c r="I545" s="334"/>
      <c r="J545" s="334"/>
      <c r="K545" s="334"/>
      <c r="L545" s="334"/>
      <c r="M545" s="334"/>
      <c r="N545" s="334"/>
    </row>
    <row r="546" spans="1:14" s="330" customFormat="1" ht="21" customHeight="1"/>
    <row r="547" spans="1:14" s="330" customFormat="1" ht="21" customHeight="1"/>
    <row r="548" spans="1:14" s="330" customFormat="1" ht="21" customHeight="1"/>
    <row r="549" spans="1:14" s="18" customFormat="1" ht="21" customHeight="1"/>
  </sheetData>
  <mergeCells count="458">
    <mergeCell ref="A491:A494"/>
    <mergeCell ref="B491:B494"/>
    <mergeCell ref="C491:C494"/>
    <mergeCell ref="J491:J494"/>
    <mergeCell ref="A495:A498"/>
    <mergeCell ref="B495:B498"/>
    <mergeCell ref="C495:C498"/>
    <mergeCell ref="J495:J498"/>
    <mergeCell ref="J507:J511"/>
    <mergeCell ref="A507:A510"/>
    <mergeCell ref="B507:B510"/>
    <mergeCell ref="C507:C510"/>
    <mergeCell ref="A499:A502"/>
    <mergeCell ref="B499:B502"/>
    <mergeCell ref="C499:C502"/>
    <mergeCell ref="J499:J502"/>
    <mergeCell ref="A503:A506"/>
    <mergeCell ref="B503:B506"/>
    <mergeCell ref="C503:C506"/>
    <mergeCell ref="J503:J506"/>
    <mergeCell ref="A63:A66"/>
    <mergeCell ref="B63:B66"/>
    <mergeCell ref="J63:J66"/>
    <mergeCell ref="A48:A51"/>
    <mergeCell ref="B48:B51"/>
    <mergeCell ref="J48:J51"/>
    <mergeCell ref="A36:A37"/>
    <mergeCell ref="A34:A35"/>
    <mergeCell ref="A38:N38"/>
    <mergeCell ref="C52:J52"/>
    <mergeCell ref="K52:N52"/>
    <mergeCell ref="A53:A56"/>
    <mergeCell ref="B53:B56"/>
    <mergeCell ref="C53:C56"/>
    <mergeCell ref="J53:J56"/>
    <mergeCell ref="A58:A61"/>
    <mergeCell ref="B58:B61"/>
    <mergeCell ref="C58:C61"/>
    <mergeCell ref="J58:J61"/>
    <mergeCell ref="C57:J57"/>
    <mergeCell ref="K57:N57"/>
    <mergeCell ref="C62:J62"/>
    <mergeCell ref="K62:N62"/>
    <mergeCell ref="A453:A456"/>
    <mergeCell ref="B453:B456"/>
    <mergeCell ref="C453:C456"/>
    <mergeCell ref="J453:J456"/>
    <mergeCell ref="A457:A460"/>
    <mergeCell ref="B457:B460"/>
    <mergeCell ref="C457:C460"/>
    <mergeCell ref="J457:J460"/>
    <mergeCell ref="A445:A448"/>
    <mergeCell ref="B445:B448"/>
    <mergeCell ref="C445:C448"/>
    <mergeCell ref="J445:J448"/>
    <mergeCell ref="A449:A452"/>
    <mergeCell ref="B449:B452"/>
    <mergeCell ref="C449:C452"/>
    <mergeCell ref="J449:J452"/>
    <mergeCell ref="A469:A472"/>
    <mergeCell ref="B469:B472"/>
    <mergeCell ref="C469:C472"/>
    <mergeCell ref="J469:J472"/>
    <mergeCell ref="A473:A476"/>
    <mergeCell ref="B473:B476"/>
    <mergeCell ref="C473:C476"/>
    <mergeCell ref="J473:J476"/>
    <mergeCell ref="A461:A464"/>
    <mergeCell ref="B461:B464"/>
    <mergeCell ref="C461:C464"/>
    <mergeCell ref="J461:J464"/>
    <mergeCell ref="A465:A468"/>
    <mergeCell ref="B465:B468"/>
    <mergeCell ref="C465:C468"/>
    <mergeCell ref="J465:J468"/>
    <mergeCell ref="A485:A488"/>
    <mergeCell ref="B485:B488"/>
    <mergeCell ref="C485:C488"/>
    <mergeCell ref="J485:J488"/>
    <mergeCell ref="A477:A480"/>
    <mergeCell ref="B477:B480"/>
    <mergeCell ref="C477:C480"/>
    <mergeCell ref="J477:J480"/>
    <mergeCell ref="A481:A484"/>
    <mergeCell ref="B481:B484"/>
    <mergeCell ref="C481:C484"/>
    <mergeCell ref="J481:J484"/>
    <mergeCell ref="A149:N149"/>
    <mergeCell ref="C160:J160"/>
    <mergeCell ref="K160:N160"/>
    <mergeCell ref="A161:A164"/>
    <mergeCell ref="B161:B164"/>
    <mergeCell ref="J161:J164"/>
    <mergeCell ref="C136:C139"/>
    <mergeCell ref="J136:J139"/>
    <mergeCell ref="A171:A172"/>
    <mergeCell ref="A141:N141"/>
    <mergeCell ref="A144:A145"/>
    <mergeCell ref="A146:N146"/>
    <mergeCell ref="A147:A148"/>
    <mergeCell ref="A142:A143"/>
    <mergeCell ref="A158:A159"/>
    <mergeCell ref="A156:A157"/>
    <mergeCell ref="A154:A155"/>
    <mergeCell ref="A152:A153"/>
    <mergeCell ref="A150:A151"/>
    <mergeCell ref="A120:A121"/>
    <mergeCell ref="A124:A125"/>
    <mergeCell ref="A122:A123"/>
    <mergeCell ref="A117:A118"/>
    <mergeCell ref="A115:A116"/>
    <mergeCell ref="A111:A112"/>
    <mergeCell ref="A119:N119"/>
    <mergeCell ref="A113:A114"/>
    <mergeCell ref="J129:J132"/>
    <mergeCell ref="A335:N335"/>
    <mergeCell ref="A336:A337"/>
    <mergeCell ref="C338:J338"/>
    <mergeCell ref="K338:N338"/>
    <mergeCell ref="A339:A342"/>
    <mergeCell ref="B339:B342"/>
    <mergeCell ref="J339:J342"/>
    <mergeCell ref="A327:A328"/>
    <mergeCell ref="C329:J329"/>
    <mergeCell ref="K329:N329"/>
    <mergeCell ref="A330:A333"/>
    <mergeCell ref="B330:B333"/>
    <mergeCell ref="C330:C333"/>
    <mergeCell ref="J330:J333"/>
    <mergeCell ref="A17:A18"/>
    <mergeCell ref="B20:B23"/>
    <mergeCell ref="K2:N2"/>
    <mergeCell ref="K47:N47"/>
    <mergeCell ref="A33:N33"/>
    <mergeCell ref="K19:N19"/>
    <mergeCell ref="A16:N16"/>
    <mergeCell ref="K27:N27"/>
    <mergeCell ref="A20:A23"/>
    <mergeCell ref="C27:J27"/>
    <mergeCell ref="C20:C23"/>
    <mergeCell ref="C28:C31"/>
    <mergeCell ref="C19:J19"/>
    <mergeCell ref="C47:J47"/>
    <mergeCell ref="B28:B31"/>
    <mergeCell ref="A2:J2"/>
    <mergeCell ref="C3:D3"/>
    <mergeCell ref="E3:I3"/>
    <mergeCell ref="J3:J4"/>
    <mergeCell ref="J5:J8"/>
    <mergeCell ref="K3:M3"/>
    <mergeCell ref="N3:N4"/>
    <mergeCell ref="A5:A8"/>
    <mergeCell ref="B5:B8"/>
    <mergeCell ref="C5:C8"/>
    <mergeCell ref="J20:J23"/>
    <mergeCell ref="B440:B443"/>
    <mergeCell ref="A440:A443"/>
    <mergeCell ref="A67:A70"/>
    <mergeCell ref="C67:C70"/>
    <mergeCell ref="A438:N438"/>
    <mergeCell ref="A81:N81"/>
    <mergeCell ref="A82:A83"/>
    <mergeCell ref="C84:J84"/>
    <mergeCell ref="K84:N84"/>
    <mergeCell ref="A85:A88"/>
    <mergeCell ref="B85:B88"/>
    <mergeCell ref="C85:C88"/>
    <mergeCell ref="J85:J88"/>
    <mergeCell ref="A89:A90"/>
    <mergeCell ref="C91:J91"/>
    <mergeCell ref="A28:A31"/>
    <mergeCell ref="J440:J443"/>
    <mergeCell ref="J10:J13"/>
    <mergeCell ref="J28:J31"/>
    <mergeCell ref="J67:J70"/>
    <mergeCell ref="B68:B70"/>
    <mergeCell ref="B10:B13"/>
    <mergeCell ref="B512:N512"/>
    <mergeCell ref="B518:N518"/>
    <mergeCell ref="J519:J522"/>
    <mergeCell ref="A541:A544"/>
    <mergeCell ref="B541:B544"/>
    <mergeCell ref="C541:C544"/>
    <mergeCell ref="A513:A516"/>
    <mergeCell ref="B513:B516"/>
    <mergeCell ref="C513:C516"/>
    <mergeCell ref="B524:N524"/>
    <mergeCell ref="A519:A522"/>
    <mergeCell ref="B519:B522"/>
    <mergeCell ref="C519:C522"/>
    <mergeCell ref="J541:J544"/>
    <mergeCell ref="J513:J516"/>
    <mergeCell ref="C10:C13"/>
    <mergeCell ref="A10:A13"/>
    <mergeCell ref="C440:C443"/>
    <mergeCell ref="B444:N444"/>
    <mergeCell ref="B490:N490"/>
    <mergeCell ref="K91:N91"/>
    <mergeCell ref="A92:A95"/>
    <mergeCell ref="A105:A108"/>
    <mergeCell ref="C105:C108"/>
    <mergeCell ref="J105:J108"/>
    <mergeCell ref="B106:B108"/>
    <mergeCell ref="A110:N110"/>
    <mergeCell ref="A133:A134"/>
    <mergeCell ref="C135:J135"/>
    <mergeCell ref="K135:N135"/>
    <mergeCell ref="A136:A139"/>
    <mergeCell ref="B136:B139"/>
    <mergeCell ref="A126:A127"/>
    <mergeCell ref="C128:J128"/>
    <mergeCell ref="K128:N128"/>
    <mergeCell ref="A129:A132"/>
    <mergeCell ref="B129:B132"/>
    <mergeCell ref="C129:C132"/>
    <mergeCell ref="B92:B95"/>
    <mergeCell ref="C92:C95"/>
    <mergeCell ref="J92:J95"/>
    <mergeCell ref="A97:N97"/>
    <mergeCell ref="A98:A99"/>
    <mergeCell ref="C100:J100"/>
    <mergeCell ref="K100:N100"/>
    <mergeCell ref="A101:A104"/>
    <mergeCell ref="B101:B104"/>
    <mergeCell ref="J101:J104"/>
    <mergeCell ref="A174:A177"/>
    <mergeCell ref="B174:B177"/>
    <mergeCell ref="C174:C177"/>
    <mergeCell ref="J174:J177"/>
    <mergeCell ref="A165:A168"/>
    <mergeCell ref="C165:C168"/>
    <mergeCell ref="J165:J168"/>
    <mergeCell ref="B166:B168"/>
    <mergeCell ref="A170:N170"/>
    <mergeCell ref="K173:N173"/>
    <mergeCell ref="C173:J173"/>
    <mergeCell ref="A178:A179"/>
    <mergeCell ref="C180:J180"/>
    <mergeCell ref="K180:N180"/>
    <mergeCell ref="A181:A184"/>
    <mergeCell ref="B181:B184"/>
    <mergeCell ref="C181:C184"/>
    <mergeCell ref="J181:J184"/>
    <mergeCell ref="A192:A193"/>
    <mergeCell ref="C194:J194"/>
    <mergeCell ref="K194:N194"/>
    <mergeCell ref="A195:A198"/>
    <mergeCell ref="B195:B198"/>
    <mergeCell ref="C195:C198"/>
    <mergeCell ref="J195:J198"/>
    <mergeCell ref="A186:A189"/>
    <mergeCell ref="C186:C189"/>
    <mergeCell ref="J186:J189"/>
    <mergeCell ref="B187:B189"/>
    <mergeCell ref="A191:N191"/>
    <mergeCell ref="A207:N207"/>
    <mergeCell ref="A208:A209"/>
    <mergeCell ref="C210:J210"/>
    <mergeCell ref="K210:N210"/>
    <mergeCell ref="A211:A214"/>
    <mergeCell ref="B211:B214"/>
    <mergeCell ref="J211:J214"/>
    <mergeCell ref="A199:A200"/>
    <mergeCell ref="C201:J201"/>
    <mergeCell ref="K201:N201"/>
    <mergeCell ref="A202:A205"/>
    <mergeCell ref="B202:B205"/>
    <mergeCell ref="C202:C205"/>
    <mergeCell ref="J202:J205"/>
    <mergeCell ref="A221:A222"/>
    <mergeCell ref="C223:J223"/>
    <mergeCell ref="K223:N223"/>
    <mergeCell ref="A224:A227"/>
    <mergeCell ref="B224:B227"/>
    <mergeCell ref="C224:C227"/>
    <mergeCell ref="J224:J227"/>
    <mergeCell ref="A215:A218"/>
    <mergeCell ref="C215:C218"/>
    <mergeCell ref="J215:J218"/>
    <mergeCell ref="B216:B218"/>
    <mergeCell ref="A220:N220"/>
    <mergeCell ref="A236:N236"/>
    <mergeCell ref="A237:A238"/>
    <mergeCell ref="C239:J239"/>
    <mergeCell ref="K239:N239"/>
    <mergeCell ref="A240:A243"/>
    <mergeCell ref="B240:B243"/>
    <mergeCell ref="J240:J243"/>
    <mergeCell ref="A228:A229"/>
    <mergeCell ref="C230:J230"/>
    <mergeCell ref="K230:N230"/>
    <mergeCell ref="A231:A234"/>
    <mergeCell ref="B231:B234"/>
    <mergeCell ref="C231:C234"/>
    <mergeCell ref="J231:J234"/>
    <mergeCell ref="A250:A251"/>
    <mergeCell ref="C252:J252"/>
    <mergeCell ref="K252:N252"/>
    <mergeCell ref="A253:A256"/>
    <mergeCell ref="B253:B256"/>
    <mergeCell ref="C253:C256"/>
    <mergeCell ref="J253:J256"/>
    <mergeCell ref="A244:A247"/>
    <mergeCell ref="C244:C247"/>
    <mergeCell ref="J244:J247"/>
    <mergeCell ref="B245:B247"/>
    <mergeCell ref="A249:N249"/>
    <mergeCell ref="A265:N265"/>
    <mergeCell ref="A266:A267"/>
    <mergeCell ref="C268:J268"/>
    <mergeCell ref="K268:N268"/>
    <mergeCell ref="A269:A272"/>
    <mergeCell ref="B269:B272"/>
    <mergeCell ref="J269:J272"/>
    <mergeCell ref="A257:A258"/>
    <mergeCell ref="C259:J259"/>
    <mergeCell ref="K259:N259"/>
    <mergeCell ref="A260:A263"/>
    <mergeCell ref="B260:B263"/>
    <mergeCell ref="C260:C263"/>
    <mergeCell ref="J260:J263"/>
    <mergeCell ref="A279:A280"/>
    <mergeCell ref="C281:J281"/>
    <mergeCell ref="K281:N281"/>
    <mergeCell ref="A282:A285"/>
    <mergeCell ref="B282:B285"/>
    <mergeCell ref="C282:C285"/>
    <mergeCell ref="J282:J285"/>
    <mergeCell ref="A273:A276"/>
    <mergeCell ref="C273:C276"/>
    <mergeCell ref="J273:J276"/>
    <mergeCell ref="B274:B276"/>
    <mergeCell ref="A278:N278"/>
    <mergeCell ref="A294:N294"/>
    <mergeCell ref="A295:A296"/>
    <mergeCell ref="C297:J297"/>
    <mergeCell ref="K297:N297"/>
    <mergeCell ref="A298:A301"/>
    <mergeCell ref="B298:B301"/>
    <mergeCell ref="J298:J301"/>
    <mergeCell ref="A286:A287"/>
    <mergeCell ref="C288:J288"/>
    <mergeCell ref="K288:N288"/>
    <mergeCell ref="A289:A292"/>
    <mergeCell ref="B289:B292"/>
    <mergeCell ref="C289:C292"/>
    <mergeCell ref="J289:J292"/>
    <mergeCell ref="K322:N322"/>
    <mergeCell ref="A323:A326"/>
    <mergeCell ref="B323:B326"/>
    <mergeCell ref="C323:C326"/>
    <mergeCell ref="J323:J326"/>
    <mergeCell ref="A302:A305"/>
    <mergeCell ref="C302:C305"/>
    <mergeCell ref="J302:J305"/>
    <mergeCell ref="B303:B305"/>
    <mergeCell ref="A307:N307"/>
    <mergeCell ref="A308:A309"/>
    <mergeCell ref="A310:A311"/>
    <mergeCell ref="A320:A321"/>
    <mergeCell ref="A316:A317"/>
    <mergeCell ref="A318:A319"/>
    <mergeCell ref="A314:A315"/>
    <mergeCell ref="A312:A313"/>
    <mergeCell ref="C322:J322"/>
    <mergeCell ref="A351:A352"/>
    <mergeCell ref="C353:J353"/>
    <mergeCell ref="K353:N353"/>
    <mergeCell ref="A343:A346"/>
    <mergeCell ref="C343:C346"/>
    <mergeCell ref="J343:J346"/>
    <mergeCell ref="B344:B346"/>
    <mergeCell ref="A348:N348"/>
    <mergeCell ref="A349:A350"/>
    <mergeCell ref="A355:N355"/>
    <mergeCell ref="A356:A357"/>
    <mergeCell ref="C358:J358"/>
    <mergeCell ref="K358:N358"/>
    <mergeCell ref="A359:A362"/>
    <mergeCell ref="B359:B362"/>
    <mergeCell ref="J359:J362"/>
    <mergeCell ref="A369:A370"/>
    <mergeCell ref="C371:J371"/>
    <mergeCell ref="K371:N371"/>
    <mergeCell ref="A372:A375"/>
    <mergeCell ref="B372:B375"/>
    <mergeCell ref="C372:C375"/>
    <mergeCell ref="J372:J375"/>
    <mergeCell ref="A363:A366"/>
    <mergeCell ref="C363:C366"/>
    <mergeCell ref="J363:J366"/>
    <mergeCell ref="B364:B366"/>
    <mergeCell ref="A368:N368"/>
    <mergeCell ref="A393:N393"/>
    <mergeCell ref="A394:A395"/>
    <mergeCell ref="C396:J396"/>
    <mergeCell ref="K396:N396"/>
    <mergeCell ref="A397:A400"/>
    <mergeCell ref="B397:B400"/>
    <mergeCell ref="J397:J400"/>
    <mergeCell ref="A376:A377"/>
    <mergeCell ref="C378:J378"/>
    <mergeCell ref="K378:N378"/>
    <mergeCell ref="A379:A382"/>
    <mergeCell ref="B379:B382"/>
    <mergeCell ref="C379:C382"/>
    <mergeCell ref="J379:J382"/>
    <mergeCell ref="A387:N387"/>
    <mergeCell ref="A384:N384"/>
    <mergeCell ref="A385:A386"/>
    <mergeCell ref="A388:A389"/>
    <mergeCell ref="A390:N390"/>
    <mergeCell ref="A391:A392"/>
    <mergeCell ref="A407:A408"/>
    <mergeCell ref="C409:J409"/>
    <mergeCell ref="K409:N409"/>
    <mergeCell ref="A410:A413"/>
    <mergeCell ref="B410:B413"/>
    <mergeCell ref="C410:C413"/>
    <mergeCell ref="J410:J413"/>
    <mergeCell ref="A401:A404"/>
    <mergeCell ref="C401:C404"/>
    <mergeCell ref="J401:J404"/>
    <mergeCell ref="B402:B404"/>
    <mergeCell ref="A406:N406"/>
    <mergeCell ref="B426:B429"/>
    <mergeCell ref="J426:J429"/>
    <mergeCell ref="A414:A415"/>
    <mergeCell ref="C416:J416"/>
    <mergeCell ref="K416:N416"/>
    <mergeCell ref="A417:A420"/>
    <mergeCell ref="B417:B420"/>
    <mergeCell ref="C417:C420"/>
    <mergeCell ref="J417:J420"/>
    <mergeCell ref="A24:N24"/>
    <mergeCell ref="A25:A26"/>
    <mergeCell ref="J525:J528"/>
    <mergeCell ref="J529:J532"/>
    <mergeCell ref="B533:B536"/>
    <mergeCell ref="J533:J536"/>
    <mergeCell ref="A537:A540"/>
    <mergeCell ref="B537:B540"/>
    <mergeCell ref="C537:C540"/>
    <mergeCell ref="J537:J540"/>
    <mergeCell ref="A73:A74"/>
    <mergeCell ref="A75:A76"/>
    <mergeCell ref="A77:A78"/>
    <mergeCell ref="A79:A80"/>
    <mergeCell ref="A72:N72"/>
    <mergeCell ref="A430:A433"/>
    <mergeCell ref="C430:C433"/>
    <mergeCell ref="J430:J433"/>
    <mergeCell ref="B431:B433"/>
    <mergeCell ref="A422:N422"/>
    <mergeCell ref="A423:A424"/>
    <mergeCell ref="C425:J425"/>
    <mergeCell ref="K425:N425"/>
    <mergeCell ref="A426:A429"/>
  </mergeCells>
  <pageMargins left="0.19685039370078741" right="0.19685039370078741" top="0.19685039370078741" bottom="0.19685039370078741" header="0.15748031496062992" footer="0.15748031496062992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7"/>
  <sheetViews>
    <sheetView zoomScale="50" zoomScaleNormal="50" zoomScaleSheetLayoutView="50" workbookViewId="0">
      <pane xSplit="3" ySplit="4" topLeftCell="O5" activePane="bottomRight" state="frozen"/>
      <selection pane="topRight" activeCell="D1" sqref="D1"/>
      <selection pane="bottomLeft" activeCell="A5" sqref="A5"/>
      <selection pane="bottomRight" activeCell="F53" sqref="F53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3" width="14.140625" style="2" customWidth="1"/>
    <col min="14" max="14" width="15" style="2" customWidth="1"/>
    <col min="15" max="15" width="3.7109375" style="117" customWidth="1"/>
    <col min="16" max="16" width="14.7109375" style="195" customWidth="1"/>
    <col min="17" max="17" width="9.140625" style="118"/>
    <col min="18" max="18" width="55.140625" style="118" customWidth="1"/>
    <col min="19" max="19" width="28.85546875" style="112" customWidth="1"/>
    <col min="20" max="20" width="36" style="112" customWidth="1"/>
    <col min="21" max="21" width="34" style="112" customWidth="1"/>
    <col min="22" max="22" width="30.28515625" style="112" customWidth="1"/>
    <col min="23" max="23" width="32" style="118" customWidth="1"/>
    <col min="24" max="24" width="28" style="118" customWidth="1"/>
    <col min="25" max="26" width="9.140625" style="118"/>
    <col min="27" max="27" width="55.140625" style="118" customWidth="1"/>
    <col min="28" max="28" width="28.85546875" style="112" customWidth="1"/>
    <col min="29" max="29" width="36" style="112" customWidth="1"/>
    <col min="30" max="30" width="34" style="112" customWidth="1"/>
    <col min="31" max="31" width="30.28515625" style="112" customWidth="1"/>
    <col min="32" max="32" width="32" style="118" customWidth="1"/>
    <col min="33" max="33" width="28" style="118" customWidth="1"/>
    <col min="34" max="43" width="9.140625" style="118"/>
    <col min="44" max="52" width="9.140625" style="117"/>
  </cols>
  <sheetData>
    <row r="1" spans="1:52" ht="25.5">
      <c r="B1" s="208" t="s">
        <v>71</v>
      </c>
      <c r="N1" s="16" t="s">
        <v>65</v>
      </c>
    </row>
    <row r="2" spans="1:52" ht="90" customHeight="1" thickBot="1">
      <c r="A2" s="661" t="str">
        <f>'Приложение 1 (ОТЧЕТНЫЙ ПЕРИОД)'!A2:J2</f>
        <v xml:space="preserve">ИНФОРМАЦИЯ по показателям и мероприятиям дорожных карт по достижению показателей Указа Президента Российской Федерации от 07.05.2018 № 204Дальнереченский муниципальный район </v>
      </c>
      <c r="B2" s="661"/>
      <c r="C2" s="661"/>
      <c r="D2" s="661"/>
      <c r="E2" s="661"/>
      <c r="F2" s="661"/>
      <c r="G2" s="661"/>
      <c r="H2" s="661"/>
      <c r="I2" s="661"/>
      <c r="J2" s="661"/>
      <c r="K2" s="651" t="s">
        <v>31</v>
      </c>
      <c r="L2" s="651"/>
      <c r="M2" s="651"/>
      <c r="N2" s="651"/>
      <c r="X2" s="111" t="s">
        <v>80</v>
      </c>
    </row>
    <row r="3" spans="1:52" ht="44.25" customHeight="1" thickBot="1">
      <c r="A3" s="5" t="s">
        <v>0</v>
      </c>
      <c r="B3" s="6" t="s">
        <v>1</v>
      </c>
      <c r="C3" s="662" t="s">
        <v>2</v>
      </c>
      <c r="D3" s="663"/>
      <c r="E3" s="664" t="s">
        <v>3</v>
      </c>
      <c r="F3" s="665"/>
      <c r="G3" s="665"/>
      <c r="H3" s="665"/>
      <c r="I3" s="665"/>
      <c r="J3" s="666" t="s">
        <v>20</v>
      </c>
      <c r="K3" s="671" t="s">
        <v>3</v>
      </c>
      <c r="L3" s="671"/>
      <c r="M3" s="672"/>
      <c r="N3" s="673" t="s">
        <v>26</v>
      </c>
      <c r="R3" s="166" t="s">
        <v>68</v>
      </c>
      <c r="W3" s="119"/>
      <c r="X3" s="119"/>
      <c r="Y3" s="119"/>
      <c r="Z3" s="119"/>
      <c r="AH3" s="119"/>
      <c r="AI3" s="119"/>
      <c r="AJ3" s="119"/>
      <c r="AK3" s="119"/>
      <c r="AL3" s="119"/>
      <c r="AM3" s="119"/>
      <c r="AN3" s="119"/>
      <c r="AO3" s="119"/>
      <c r="AP3" s="119"/>
    </row>
    <row r="4" spans="1:52" ht="123" customHeight="1" thickBot="1">
      <c r="A4" s="5"/>
      <c r="B4" s="110" t="str">
        <f>'Приложение 1 (ОТЧЕТНЫЙ ПЕРИОД)'!B4</f>
        <v>Дальнереченский муниципальный р-н</v>
      </c>
      <c r="C4" s="7" t="s">
        <v>4</v>
      </c>
      <c r="D4" s="8" t="s">
        <v>5</v>
      </c>
      <c r="E4" s="22" t="s">
        <v>21</v>
      </c>
      <c r="F4" s="8" t="s">
        <v>19</v>
      </c>
      <c r="G4" s="53" t="str">
        <f>'Приложение 1 (ОТЧЕТНЫЙ ПЕРИОД)'!G4</f>
        <v>профинанси-ровано (кассовый расход) /исполнение 
на13.01.2020</v>
      </c>
      <c r="H4" s="10" t="s">
        <v>23</v>
      </c>
      <c r="I4" s="23" t="s">
        <v>22</v>
      </c>
      <c r="J4" s="667"/>
      <c r="K4" s="21" t="s">
        <v>6</v>
      </c>
      <c r="L4" s="9" t="s">
        <v>7</v>
      </c>
      <c r="M4" s="13" t="s">
        <v>8</v>
      </c>
      <c r="N4" s="674"/>
      <c r="P4" s="201" t="s">
        <v>64</v>
      </c>
      <c r="R4" s="132" t="str">
        <f>B4</f>
        <v>Дальнереченский муниципальный р-н</v>
      </c>
      <c r="S4" s="133" t="s">
        <v>69</v>
      </c>
      <c r="T4" s="133" t="s">
        <v>70</v>
      </c>
      <c r="U4" s="133" t="s">
        <v>72</v>
      </c>
      <c r="V4" s="182" t="str">
        <f>G4</f>
        <v>профинанси-ровано (кассовый расход) /исполнение 
на13.01.2020</v>
      </c>
      <c r="W4" s="133" t="s">
        <v>67</v>
      </c>
      <c r="X4" s="134" t="s">
        <v>66</v>
      </c>
      <c r="Y4" s="119"/>
      <c r="Z4" s="119"/>
      <c r="AH4" s="119"/>
      <c r="AI4" s="119"/>
      <c r="AJ4" s="119"/>
      <c r="AK4" s="119"/>
      <c r="AL4" s="119"/>
      <c r="AM4" s="119"/>
      <c r="AN4" s="119"/>
      <c r="AO4" s="119"/>
      <c r="AP4" s="119"/>
    </row>
    <row r="5" spans="1:52" s="15" customFormat="1" ht="24.75" customHeight="1" thickBot="1">
      <c r="A5" s="675"/>
      <c r="B5" s="678" t="s">
        <v>49</v>
      </c>
      <c r="C5" s="618"/>
      <c r="D5" s="40" t="s">
        <v>9</v>
      </c>
      <c r="E5" s="144">
        <f t="shared" ref="E5:N5" si="0">E6+E7+E8</f>
        <v>49.980868550000004</v>
      </c>
      <c r="F5" s="144">
        <f t="shared" si="0"/>
        <v>44.984510180000001</v>
      </c>
      <c r="G5" s="144">
        <f t="shared" si="0"/>
        <v>41.202091419999995</v>
      </c>
      <c r="H5" s="144">
        <f t="shared" si="0"/>
        <v>0</v>
      </c>
      <c r="I5" s="144">
        <f t="shared" si="0"/>
        <v>0</v>
      </c>
      <c r="J5" s="668"/>
      <c r="K5" s="144">
        <f t="shared" si="0"/>
        <v>0</v>
      </c>
      <c r="L5" s="144">
        <f t="shared" si="0"/>
        <v>0</v>
      </c>
      <c r="M5" s="144">
        <f t="shared" si="0"/>
        <v>0</v>
      </c>
      <c r="N5" s="144">
        <f t="shared" si="0"/>
        <v>49.980868550000004</v>
      </c>
      <c r="O5" s="120"/>
      <c r="P5" s="196"/>
      <c r="Q5" s="121"/>
      <c r="R5" s="678" t="str">
        <f>B5</f>
        <v xml:space="preserve">ВСЕГО </v>
      </c>
      <c r="S5" s="40" t="str">
        <f>D5</f>
        <v>Всего</v>
      </c>
      <c r="T5" s="40">
        <f>E5</f>
        <v>49.980868550000004</v>
      </c>
      <c r="U5" s="40">
        <f t="shared" ref="U5:V5" si="1">F5</f>
        <v>44.984510180000001</v>
      </c>
      <c r="V5" s="40">
        <f t="shared" si="1"/>
        <v>41.202091419999995</v>
      </c>
      <c r="W5" s="40">
        <f>F5/E5%</f>
        <v>90.003458293243284</v>
      </c>
      <c r="X5" s="40">
        <f>G5/F5%</f>
        <v>91.591730698266744</v>
      </c>
      <c r="Y5" s="121"/>
      <c r="Z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0"/>
      <c r="AS5" s="120"/>
      <c r="AT5" s="120"/>
      <c r="AU5" s="120"/>
      <c r="AV5" s="120"/>
      <c r="AW5" s="120"/>
      <c r="AX5" s="120"/>
      <c r="AY5" s="120"/>
      <c r="AZ5" s="120"/>
    </row>
    <row r="6" spans="1:52" s="15" customFormat="1" ht="24.75" customHeight="1" thickBot="1">
      <c r="A6" s="676"/>
      <c r="B6" s="679"/>
      <c r="C6" s="619"/>
      <c r="D6" s="40" t="s">
        <v>18</v>
      </c>
      <c r="E6" s="144">
        <f t="shared" ref="E6:I8" si="2">E19+E135</f>
        <v>3.0489999999999999</v>
      </c>
      <c r="F6" s="144">
        <f t="shared" si="2"/>
        <v>3.0489999999999999</v>
      </c>
      <c r="G6" s="144">
        <f t="shared" si="2"/>
        <v>3.0489999999999999</v>
      </c>
      <c r="H6" s="144">
        <f t="shared" si="2"/>
        <v>0</v>
      </c>
      <c r="I6" s="144">
        <f t="shared" si="2"/>
        <v>0</v>
      </c>
      <c r="J6" s="669"/>
      <c r="K6" s="144">
        <f t="shared" ref="K6:M8" si="3">K19+K135</f>
        <v>0</v>
      </c>
      <c r="L6" s="144">
        <f t="shared" si="3"/>
        <v>0</v>
      </c>
      <c r="M6" s="144">
        <f t="shared" si="3"/>
        <v>0</v>
      </c>
      <c r="N6" s="144">
        <f t="shared" ref="N6" si="4">N19+N135</f>
        <v>3.0489999999999999</v>
      </c>
      <c r="O6" s="120"/>
      <c r="P6" s="196"/>
      <c r="Q6" s="121"/>
      <c r="R6" s="679"/>
      <c r="S6" s="139"/>
      <c r="T6" s="139"/>
      <c r="U6" s="139"/>
      <c r="V6" s="139"/>
      <c r="W6" s="135"/>
      <c r="X6" s="136"/>
      <c r="Y6" s="121"/>
      <c r="Z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0"/>
      <c r="AS6" s="120"/>
      <c r="AT6" s="120"/>
      <c r="AU6" s="120"/>
      <c r="AV6" s="120"/>
      <c r="AW6" s="120"/>
      <c r="AX6" s="120"/>
      <c r="AY6" s="120"/>
      <c r="AZ6" s="120"/>
    </row>
    <row r="7" spans="1:52" s="15" customFormat="1" ht="24.75" customHeight="1" thickBot="1">
      <c r="A7" s="676"/>
      <c r="B7" s="679"/>
      <c r="C7" s="619"/>
      <c r="D7" s="40" t="s">
        <v>10</v>
      </c>
      <c r="E7" s="144">
        <f t="shared" si="2"/>
        <v>45.287218000000003</v>
      </c>
      <c r="F7" s="144">
        <f t="shared" si="2"/>
        <v>41.177546810000003</v>
      </c>
      <c r="G7" s="144">
        <f t="shared" si="2"/>
        <v>37.432999689999995</v>
      </c>
      <c r="H7" s="144">
        <f t="shared" si="2"/>
        <v>0</v>
      </c>
      <c r="I7" s="144">
        <f t="shared" si="2"/>
        <v>0</v>
      </c>
      <c r="J7" s="669"/>
      <c r="K7" s="144">
        <f t="shared" si="3"/>
        <v>0</v>
      </c>
      <c r="L7" s="144">
        <f t="shared" si="3"/>
        <v>0</v>
      </c>
      <c r="M7" s="144">
        <f t="shared" si="3"/>
        <v>0</v>
      </c>
      <c r="N7" s="144">
        <f t="shared" ref="N7" si="5">N20+N136</f>
        <v>45.287218000000003</v>
      </c>
      <c r="O7" s="120"/>
      <c r="P7" s="196"/>
      <c r="Q7" s="121"/>
      <c r="R7" s="679"/>
      <c r="S7" s="139"/>
      <c r="T7" s="139"/>
      <c r="U7" s="139"/>
      <c r="V7" s="139"/>
      <c r="W7" s="135"/>
      <c r="X7" s="136"/>
      <c r="Y7" s="121"/>
      <c r="Z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0"/>
      <c r="AS7" s="120"/>
      <c r="AT7" s="120"/>
      <c r="AU7" s="120"/>
      <c r="AV7" s="120"/>
      <c r="AW7" s="120"/>
      <c r="AX7" s="120"/>
      <c r="AY7" s="120"/>
      <c r="AZ7" s="120"/>
    </row>
    <row r="8" spans="1:52" s="15" customFormat="1" ht="24.75" customHeight="1" thickBot="1">
      <c r="A8" s="676"/>
      <c r="B8" s="679"/>
      <c r="C8" s="619"/>
      <c r="D8" s="160" t="s">
        <v>11</v>
      </c>
      <c r="E8" s="167">
        <f t="shared" si="2"/>
        <v>1.6446505499999999</v>
      </c>
      <c r="F8" s="167">
        <f t="shared" si="2"/>
        <v>0.75796337000000003</v>
      </c>
      <c r="G8" s="167">
        <f t="shared" si="2"/>
        <v>0.72009173000000015</v>
      </c>
      <c r="H8" s="167">
        <f t="shared" si="2"/>
        <v>0</v>
      </c>
      <c r="I8" s="167">
        <f t="shared" si="2"/>
        <v>0</v>
      </c>
      <c r="J8" s="669"/>
      <c r="K8" s="167">
        <f t="shared" si="3"/>
        <v>0</v>
      </c>
      <c r="L8" s="167">
        <f t="shared" si="3"/>
        <v>0</v>
      </c>
      <c r="M8" s="167">
        <f t="shared" si="3"/>
        <v>0</v>
      </c>
      <c r="N8" s="167">
        <f t="shared" ref="N8" si="6">N21+N137</f>
        <v>1.6446505499999999</v>
      </c>
      <c r="O8" s="120"/>
      <c r="P8" s="196"/>
      <c r="Q8" s="121"/>
      <c r="R8" s="680"/>
      <c r="S8" s="140"/>
      <c r="T8" s="140"/>
      <c r="U8" s="140"/>
      <c r="V8" s="140"/>
      <c r="W8" s="137"/>
      <c r="X8" s="138"/>
      <c r="Y8" s="121"/>
      <c r="Z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0"/>
      <c r="AS8" s="120"/>
      <c r="AT8" s="120"/>
      <c r="AU8" s="120"/>
      <c r="AV8" s="120"/>
      <c r="AW8" s="120"/>
      <c r="AX8" s="120"/>
      <c r="AY8" s="120"/>
      <c r="AZ8" s="120"/>
    </row>
    <row r="9" spans="1:52" s="14" customFormat="1" ht="11.25" customHeight="1">
      <c r="A9" s="168"/>
      <c r="B9" s="161"/>
      <c r="C9" s="162"/>
      <c r="D9" s="163"/>
      <c r="E9" s="164"/>
      <c r="F9" s="164"/>
      <c r="G9" s="164"/>
      <c r="H9" s="164"/>
      <c r="I9" s="164"/>
      <c r="J9" s="164"/>
      <c r="K9" s="164"/>
      <c r="L9" s="164"/>
      <c r="M9" s="164"/>
      <c r="N9" s="165"/>
      <c r="O9" s="122"/>
      <c r="P9" s="197"/>
      <c r="Q9" s="123"/>
      <c r="R9" s="123"/>
      <c r="S9" s="114"/>
      <c r="T9" s="114"/>
      <c r="U9" s="114"/>
      <c r="V9" s="114"/>
      <c r="W9" s="123"/>
      <c r="X9" s="123"/>
      <c r="Y9" s="123"/>
      <c r="Z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2"/>
      <c r="AS9" s="122"/>
      <c r="AT9" s="122"/>
      <c r="AU9" s="122"/>
      <c r="AV9" s="122"/>
      <c r="AW9" s="122"/>
      <c r="AX9" s="122"/>
      <c r="AY9" s="122"/>
      <c r="AZ9" s="122"/>
    </row>
    <row r="10" spans="1:52" s="14" customFormat="1" ht="11.25" customHeight="1">
      <c r="A10" s="169"/>
      <c r="B10" s="101"/>
      <c r="C10" s="25"/>
      <c r="D10" s="29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122"/>
      <c r="P10" s="197"/>
      <c r="Q10" s="123"/>
      <c r="R10" s="123"/>
      <c r="S10" s="114"/>
      <c r="T10" s="114"/>
      <c r="U10" s="114"/>
      <c r="V10" s="114"/>
      <c r="W10" s="123"/>
      <c r="X10" s="123"/>
      <c r="Y10" s="123"/>
      <c r="Z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2"/>
      <c r="AS10" s="122"/>
      <c r="AT10" s="122"/>
      <c r="AU10" s="122"/>
      <c r="AV10" s="122"/>
      <c r="AW10" s="122"/>
      <c r="AX10" s="122"/>
      <c r="AY10" s="122"/>
      <c r="AZ10" s="122"/>
    </row>
    <row r="11" spans="1:52" s="14" customFormat="1" ht="17.25" customHeight="1">
      <c r="A11" s="169"/>
      <c r="B11" s="102" t="s">
        <v>64</v>
      </c>
      <c r="C11" s="84"/>
      <c r="D11" s="89" t="s">
        <v>9</v>
      </c>
      <c r="E11" s="103">
        <f>E5-'Приложение 1 (ОТЧЕТНЫЙ ПЕРИОД)'!E5</f>
        <v>0</v>
      </c>
      <c r="F11" s="103">
        <f>F5-'Приложение 1 (ОТЧЕТНЫЙ ПЕРИОД)'!F5</f>
        <v>0</v>
      </c>
      <c r="G11" s="103">
        <f>G5-'Приложение 1 (ОТЧЕТНЫЙ ПЕРИОД)'!G5</f>
        <v>0</v>
      </c>
      <c r="H11" s="103">
        <f>H5-'Приложение 1 (ОТЧЕТНЫЙ ПЕРИОД)'!H5</f>
        <v>0</v>
      </c>
      <c r="I11" s="103">
        <f>I5-'Приложение 1 (ОТЧЕТНЫЙ ПЕРИОД)'!I5</f>
        <v>0</v>
      </c>
      <c r="J11" s="103"/>
      <c r="K11" s="103">
        <f>K5-'Приложение 1 (ОТЧЕТНЫЙ ПЕРИОД)'!K5</f>
        <v>0</v>
      </c>
      <c r="L11" s="103">
        <f>L5-'Приложение 1 (ОТЧЕТНЫЙ ПЕРИОД)'!L5</f>
        <v>0</v>
      </c>
      <c r="M11" s="103">
        <f>M5-'Приложение 1 (ОТЧЕТНЫЙ ПЕРИОД)'!M5</f>
        <v>0</v>
      </c>
      <c r="N11" s="104">
        <f>N5-'Приложение 1 (ОТЧЕТНЫЙ ПЕРИОД)'!N5</f>
        <v>0</v>
      </c>
      <c r="O11" s="124"/>
      <c r="P11" s="198">
        <f>SUM(E11:O11)</f>
        <v>0</v>
      </c>
      <c r="Q11" s="123"/>
      <c r="R11" s="123"/>
      <c r="S11" s="114"/>
      <c r="T11" s="114"/>
      <c r="U11" s="114"/>
      <c r="V11" s="114"/>
      <c r="W11" s="123"/>
      <c r="X11" s="123"/>
      <c r="Y11" s="123"/>
      <c r="Z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s="14" customFormat="1" ht="22.5" customHeight="1">
      <c r="A12" s="169"/>
      <c r="B12" s="102" t="s">
        <v>64</v>
      </c>
      <c r="C12" s="84"/>
      <c r="D12" s="89" t="s">
        <v>18</v>
      </c>
      <c r="E12" s="103">
        <f>E6-'Приложение 1 (ОТЧЕТНЫЙ ПЕРИОД)'!E6</f>
        <v>0</v>
      </c>
      <c r="F12" s="103">
        <f>F6-'Приложение 1 (ОТЧЕТНЫЙ ПЕРИОД)'!F6</f>
        <v>0</v>
      </c>
      <c r="G12" s="103">
        <f>G6-'Приложение 1 (ОТЧЕТНЫЙ ПЕРИОД)'!G6</f>
        <v>0</v>
      </c>
      <c r="H12" s="103">
        <f>H6-'Приложение 1 (ОТЧЕТНЫЙ ПЕРИОД)'!H6</f>
        <v>0</v>
      </c>
      <c r="I12" s="103">
        <f>I6-'Приложение 1 (ОТЧЕТНЫЙ ПЕРИОД)'!I6</f>
        <v>0</v>
      </c>
      <c r="J12" s="103"/>
      <c r="K12" s="103">
        <f>K6-'Приложение 1 (ОТЧЕТНЫЙ ПЕРИОД)'!K6</f>
        <v>0</v>
      </c>
      <c r="L12" s="103">
        <f>L6-'Приложение 1 (ОТЧЕТНЫЙ ПЕРИОД)'!L6</f>
        <v>0</v>
      </c>
      <c r="M12" s="103">
        <f>M6-'Приложение 1 (ОТЧЕТНЫЙ ПЕРИОД)'!M6</f>
        <v>0</v>
      </c>
      <c r="N12" s="104">
        <f>N6-'Приложение 1 (ОТЧЕТНЫЙ ПЕРИОД)'!N6</f>
        <v>0</v>
      </c>
      <c r="O12" s="124"/>
      <c r="P12" s="198">
        <f t="shared" ref="P12:P14" si="7">SUM(E12:O12)</f>
        <v>0</v>
      </c>
      <c r="Q12" s="123"/>
      <c r="R12" s="123"/>
      <c r="S12" s="114"/>
      <c r="T12" s="114"/>
      <c r="U12" s="114"/>
      <c r="V12" s="114"/>
      <c r="W12" s="123"/>
      <c r="X12" s="123"/>
      <c r="Y12" s="123"/>
      <c r="Z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2"/>
      <c r="AS12" s="122"/>
      <c r="AT12" s="122"/>
      <c r="AU12" s="122"/>
      <c r="AV12" s="122"/>
      <c r="AW12" s="122"/>
      <c r="AX12" s="122"/>
      <c r="AY12" s="122"/>
      <c r="AZ12" s="122"/>
    </row>
    <row r="13" spans="1:52" s="14" customFormat="1" ht="21" customHeight="1">
      <c r="A13" s="169"/>
      <c r="B13" s="102" t="s">
        <v>64</v>
      </c>
      <c r="C13" s="84"/>
      <c r="D13" s="89" t="s">
        <v>10</v>
      </c>
      <c r="E13" s="103">
        <f>E7-'Приложение 1 (ОТЧЕТНЫЙ ПЕРИОД)'!E7</f>
        <v>0</v>
      </c>
      <c r="F13" s="103">
        <f>F7-'Приложение 1 (ОТЧЕТНЫЙ ПЕРИОД)'!F7</f>
        <v>0</v>
      </c>
      <c r="G13" s="103">
        <f>G7-'Приложение 1 (ОТЧЕТНЫЙ ПЕРИОД)'!G7</f>
        <v>0</v>
      </c>
      <c r="H13" s="103">
        <f>H7-'Приложение 1 (ОТЧЕТНЫЙ ПЕРИОД)'!H7</f>
        <v>0</v>
      </c>
      <c r="I13" s="103">
        <f>I7-'Приложение 1 (ОТЧЕТНЫЙ ПЕРИОД)'!I7</f>
        <v>0</v>
      </c>
      <c r="J13" s="103"/>
      <c r="K13" s="103">
        <f>K7-'Приложение 1 (ОТЧЕТНЫЙ ПЕРИОД)'!K7</f>
        <v>0</v>
      </c>
      <c r="L13" s="103">
        <f>L7-'Приложение 1 (ОТЧЕТНЫЙ ПЕРИОД)'!L7</f>
        <v>0</v>
      </c>
      <c r="M13" s="103">
        <f>M7-'Приложение 1 (ОТЧЕТНЫЙ ПЕРИОД)'!M7</f>
        <v>0</v>
      </c>
      <c r="N13" s="104">
        <f>N7-'Приложение 1 (ОТЧЕТНЫЙ ПЕРИОД)'!N7</f>
        <v>0</v>
      </c>
      <c r="O13" s="124"/>
      <c r="P13" s="198">
        <f t="shared" si="7"/>
        <v>0</v>
      </c>
      <c r="Q13" s="123"/>
      <c r="R13" s="123"/>
      <c r="S13" s="114"/>
      <c r="T13" s="114"/>
      <c r="U13" s="114"/>
      <c r="V13" s="114"/>
      <c r="W13" s="123"/>
      <c r="X13" s="123"/>
      <c r="Y13" s="123"/>
      <c r="Z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2"/>
      <c r="AS13" s="122"/>
      <c r="AT13" s="122"/>
      <c r="AU13" s="122"/>
      <c r="AV13" s="122"/>
      <c r="AW13" s="122"/>
      <c r="AX13" s="122"/>
      <c r="AY13" s="122"/>
      <c r="AZ13" s="122"/>
    </row>
    <row r="14" spans="1:52" s="14" customFormat="1" ht="22.5" customHeight="1">
      <c r="A14" s="169"/>
      <c r="B14" s="102" t="s">
        <v>64</v>
      </c>
      <c r="C14" s="84"/>
      <c r="D14" s="89" t="s">
        <v>11</v>
      </c>
      <c r="E14" s="103">
        <f>E8-'Приложение 1 (ОТЧЕТНЫЙ ПЕРИОД)'!E8</f>
        <v>0</v>
      </c>
      <c r="F14" s="103">
        <f>F8-'Приложение 1 (ОТЧЕТНЫЙ ПЕРИОД)'!F8</f>
        <v>0</v>
      </c>
      <c r="G14" s="103">
        <f>G8-'Приложение 1 (ОТЧЕТНЫЙ ПЕРИОД)'!G8</f>
        <v>0</v>
      </c>
      <c r="H14" s="103">
        <f>H8-'Приложение 1 (ОТЧЕТНЫЙ ПЕРИОД)'!H8</f>
        <v>0</v>
      </c>
      <c r="I14" s="103">
        <f>I8-'Приложение 1 (ОТЧЕТНЫЙ ПЕРИОД)'!I8</f>
        <v>0</v>
      </c>
      <c r="J14" s="103"/>
      <c r="K14" s="103">
        <f>K8-'Приложение 1 (ОТЧЕТНЫЙ ПЕРИОД)'!K8</f>
        <v>0</v>
      </c>
      <c r="L14" s="103">
        <f>L8-'Приложение 1 (ОТЧЕТНЫЙ ПЕРИОД)'!L8</f>
        <v>0</v>
      </c>
      <c r="M14" s="103">
        <f>M8-'Приложение 1 (ОТЧЕТНЫЙ ПЕРИОД)'!M8</f>
        <v>0</v>
      </c>
      <c r="N14" s="104">
        <f>N8-'Приложение 1 (ОТЧЕТНЫЙ ПЕРИОД)'!N8</f>
        <v>0</v>
      </c>
      <c r="O14" s="124"/>
      <c r="P14" s="198">
        <f t="shared" si="7"/>
        <v>0</v>
      </c>
      <c r="Q14" s="123"/>
      <c r="R14" s="123"/>
      <c r="S14" s="114"/>
      <c r="T14" s="114"/>
      <c r="U14" s="114"/>
      <c r="V14" s="114"/>
      <c r="W14" s="123"/>
      <c r="X14" s="123"/>
      <c r="Y14" s="123"/>
      <c r="Z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2"/>
      <c r="AS14" s="122"/>
      <c r="AT14" s="122"/>
      <c r="AU14" s="122"/>
      <c r="AV14" s="122"/>
      <c r="AW14" s="122"/>
      <c r="AX14" s="122"/>
      <c r="AY14" s="122"/>
      <c r="AZ14" s="122"/>
    </row>
    <row r="15" spans="1:52" s="14" customFormat="1" ht="7.5" customHeight="1">
      <c r="A15" s="169"/>
      <c r="B15" s="102"/>
      <c r="C15" s="84"/>
      <c r="D15" s="89"/>
      <c r="E15" s="103"/>
      <c r="F15" s="103"/>
      <c r="G15" s="103"/>
      <c r="H15" s="103"/>
      <c r="I15" s="103"/>
      <c r="J15" s="103"/>
      <c r="K15" s="103"/>
      <c r="L15" s="103"/>
      <c r="M15" s="103"/>
      <c r="N15" s="104"/>
      <c r="O15" s="124"/>
      <c r="P15" s="198"/>
      <c r="Q15" s="123"/>
      <c r="R15" s="123"/>
      <c r="S15" s="114"/>
      <c r="T15" s="114"/>
      <c r="U15" s="114"/>
      <c r="V15" s="114"/>
      <c r="W15" s="123"/>
      <c r="X15" s="123"/>
      <c r="Y15" s="123"/>
      <c r="Z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2"/>
      <c r="AS15" s="122"/>
      <c r="AT15" s="122"/>
      <c r="AU15" s="122"/>
      <c r="AV15" s="122"/>
      <c r="AW15" s="122"/>
      <c r="AX15" s="122"/>
      <c r="AY15" s="122"/>
      <c r="AZ15" s="122"/>
    </row>
    <row r="16" spans="1:52" s="14" customFormat="1" ht="11.25" customHeight="1">
      <c r="A16" s="24"/>
      <c r="B16" s="28"/>
      <c r="C16" s="25"/>
      <c r="D16" s="29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122"/>
      <c r="P16" s="197"/>
      <c r="Q16" s="123"/>
      <c r="R16" s="123"/>
      <c r="S16" s="114"/>
      <c r="T16" s="114"/>
      <c r="U16" s="114"/>
      <c r="V16" s="114"/>
      <c r="W16" s="123"/>
      <c r="X16" s="123"/>
      <c r="Y16" s="123"/>
      <c r="Z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2"/>
      <c r="AS16" s="122"/>
      <c r="AT16" s="122"/>
      <c r="AU16" s="122"/>
      <c r="AV16" s="122"/>
      <c r="AW16" s="122"/>
      <c r="AX16" s="122"/>
      <c r="AY16" s="122"/>
      <c r="AZ16" s="122"/>
    </row>
    <row r="17" spans="1:52" s="14" customFormat="1" ht="11.25" customHeight="1" thickBot="1">
      <c r="A17" s="189"/>
      <c r="B17" s="190"/>
      <c r="C17" s="191"/>
      <c r="D17" s="192"/>
      <c r="E17" s="193"/>
      <c r="F17" s="193"/>
      <c r="G17" s="193"/>
      <c r="H17" s="193"/>
      <c r="I17" s="193"/>
      <c r="J17" s="193"/>
      <c r="K17" s="193"/>
      <c r="L17" s="193"/>
      <c r="M17" s="193"/>
      <c r="N17" s="194"/>
      <c r="O17" s="122"/>
      <c r="P17" s="197"/>
      <c r="Q17" s="123"/>
      <c r="R17" s="123"/>
      <c r="S17" s="114"/>
      <c r="T17" s="114"/>
      <c r="U17" s="114"/>
      <c r="V17" s="114"/>
      <c r="W17" s="123"/>
      <c r="X17" s="123"/>
      <c r="Y17" s="123"/>
      <c r="Z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2"/>
      <c r="AS17" s="122"/>
      <c r="AT17" s="122"/>
      <c r="AU17" s="122"/>
      <c r="AV17" s="122"/>
      <c r="AW17" s="122"/>
      <c r="AX17" s="122"/>
      <c r="AY17" s="122"/>
      <c r="AZ17" s="122"/>
    </row>
    <row r="18" spans="1:52" s="15" customFormat="1" ht="24.75" customHeight="1">
      <c r="A18" s="591"/>
      <c r="B18" s="648" t="s">
        <v>40</v>
      </c>
      <c r="C18" s="588"/>
      <c r="D18" s="41" t="s">
        <v>9</v>
      </c>
      <c r="E18" s="42">
        <f>'Приложение 1 (ОТЧЕТНЫЙ ПЕРИОД)'!E10</f>
        <v>5.3040000000000003</v>
      </c>
      <c r="F18" s="42">
        <f>'Приложение 1 (ОТЧЕТНЫЙ ПЕРИОД)'!F10</f>
        <v>5.2839999999999998</v>
      </c>
      <c r="G18" s="42">
        <f>'Приложение 1 (ОТЧЕТНЫЙ ПЕРИОД)'!G10</f>
        <v>5.2839999999999998</v>
      </c>
      <c r="H18" s="42">
        <f>'Приложение 1 (ОТЧЕТНЫЙ ПЕРИОД)'!H10</f>
        <v>0</v>
      </c>
      <c r="I18" s="42">
        <f>'Приложение 1 (ОТЧЕТНЫЙ ПЕРИОД)'!I10</f>
        <v>0</v>
      </c>
      <c r="J18" s="731"/>
      <c r="K18" s="42">
        <f>'Приложение 1 (ОТЧЕТНЫЙ ПЕРИОД)'!K10</f>
        <v>0</v>
      </c>
      <c r="L18" s="42">
        <f>'Приложение 1 (ОТЧЕТНЫЙ ПЕРИОД)'!L10</f>
        <v>0</v>
      </c>
      <c r="M18" s="42">
        <f>'Приложение 1 (ОТЧЕТНЫЙ ПЕРИОД)'!M10</f>
        <v>0</v>
      </c>
      <c r="N18" s="43">
        <f>'Приложение 1 (ОТЧЕТНЫЙ ПЕРИОД)'!N10</f>
        <v>5.3040000000000003</v>
      </c>
      <c r="O18" s="120"/>
      <c r="P18" s="196"/>
      <c r="Q18" s="121"/>
      <c r="R18" s="678" t="str">
        <f>B18</f>
        <v xml:space="preserve">Всего по мероприятиям национальных проектов  </v>
      </c>
      <c r="S18" s="40" t="str">
        <f>D18</f>
        <v>Всего</v>
      </c>
      <c r="T18" s="40">
        <f>E18</f>
        <v>5.3040000000000003</v>
      </c>
      <c r="U18" s="40">
        <f t="shared" ref="U18" si="8">F18</f>
        <v>5.2839999999999998</v>
      </c>
      <c r="V18" s="40">
        <f t="shared" ref="V18" si="9">G18</f>
        <v>5.2839999999999998</v>
      </c>
      <c r="W18" s="40">
        <f>F18/E18%</f>
        <v>99.622926093514323</v>
      </c>
      <c r="X18" s="484">
        <f>G18/F18%</f>
        <v>100</v>
      </c>
      <c r="Y18" s="121"/>
      <c r="Z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0"/>
      <c r="AS18" s="120"/>
      <c r="AT18" s="120"/>
      <c r="AU18" s="120"/>
      <c r="AV18" s="120"/>
      <c r="AW18" s="120"/>
      <c r="AX18" s="120"/>
      <c r="AY18" s="120"/>
      <c r="AZ18" s="120"/>
    </row>
    <row r="19" spans="1:52" s="15" customFormat="1" ht="24.75" customHeight="1">
      <c r="A19" s="592"/>
      <c r="B19" s="649"/>
      <c r="C19" s="589"/>
      <c r="D19" s="30" t="s">
        <v>18</v>
      </c>
      <c r="E19" s="52">
        <f>'Приложение 1 (ОТЧЕТНЫЙ ПЕРИОД)'!E11</f>
        <v>3.0489999999999999</v>
      </c>
      <c r="F19" s="52">
        <f>'Приложение 1 (ОТЧЕТНЫЙ ПЕРИОД)'!F11</f>
        <v>3.0489999999999999</v>
      </c>
      <c r="G19" s="52">
        <f>'Приложение 1 (ОТЧЕТНЫЙ ПЕРИОД)'!G11</f>
        <v>3.0489999999999999</v>
      </c>
      <c r="H19" s="52">
        <f>'Приложение 1 (ОТЧЕТНЫЙ ПЕРИОД)'!H11</f>
        <v>0</v>
      </c>
      <c r="I19" s="52">
        <f>'Приложение 1 (ОТЧЕТНЫЙ ПЕРИОД)'!I11</f>
        <v>0</v>
      </c>
      <c r="J19" s="732"/>
      <c r="K19" s="52">
        <f>'Приложение 1 (ОТЧЕТНЫЙ ПЕРИОД)'!K11</f>
        <v>0</v>
      </c>
      <c r="L19" s="52">
        <f>'Приложение 1 (ОТЧЕТНЫЙ ПЕРИОД)'!L11</f>
        <v>0</v>
      </c>
      <c r="M19" s="52">
        <f>'Приложение 1 (ОТЧЕТНЫЙ ПЕРИОД)'!M11</f>
        <v>0</v>
      </c>
      <c r="N19" s="70">
        <f>'Приложение 1 (ОТЧЕТНЫЙ ПЕРИОД)'!N11</f>
        <v>3.0489999999999999</v>
      </c>
      <c r="O19" s="120"/>
      <c r="P19" s="196"/>
      <c r="Q19" s="121"/>
      <c r="R19" s="679"/>
      <c r="S19" s="139"/>
      <c r="T19" s="139"/>
      <c r="U19" s="139"/>
      <c r="V19" s="139"/>
      <c r="W19" s="135"/>
      <c r="X19" s="136"/>
      <c r="Y19" s="121"/>
      <c r="Z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0"/>
      <c r="AS19" s="120"/>
      <c r="AT19" s="120"/>
      <c r="AU19" s="120"/>
      <c r="AV19" s="120"/>
      <c r="AW19" s="120"/>
      <c r="AX19" s="120"/>
      <c r="AY19" s="120"/>
      <c r="AZ19" s="120"/>
    </row>
    <row r="20" spans="1:52" s="15" customFormat="1" ht="24.75" customHeight="1">
      <c r="A20" s="592"/>
      <c r="B20" s="649"/>
      <c r="C20" s="589"/>
      <c r="D20" s="30" t="s">
        <v>10</v>
      </c>
      <c r="E20" s="52">
        <f>'Приложение 1 (ОТЧЕТНЫЙ ПЕРИОД)'!E12</f>
        <v>2.2320000000000002</v>
      </c>
      <c r="F20" s="52">
        <f>'Приложение 1 (ОТЧЕТНЫЙ ПЕРИОД)'!F12</f>
        <v>2.2120000000000002</v>
      </c>
      <c r="G20" s="52">
        <f>'Приложение 1 (ОТЧЕТНЫЙ ПЕРИОД)'!G12</f>
        <v>2.2120000000000002</v>
      </c>
      <c r="H20" s="52">
        <f>'Приложение 1 (ОТЧЕТНЫЙ ПЕРИОД)'!H12</f>
        <v>0</v>
      </c>
      <c r="I20" s="52">
        <f>'Приложение 1 (ОТЧЕТНЫЙ ПЕРИОД)'!I12</f>
        <v>0</v>
      </c>
      <c r="J20" s="732"/>
      <c r="K20" s="52">
        <f>'Приложение 1 (ОТЧЕТНЫЙ ПЕРИОД)'!K12</f>
        <v>0</v>
      </c>
      <c r="L20" s="52">
        <f>'Приложение 1 (ОТЧЕТНЫЙ ПЕРИОД)'!L12</f>
        <v>0</v>
      </c>
      <c r="M20" s="52">
        <f>'Приложение 1 (ОТЧЕТНЫЙ ПЕРИОД)'!M12</f>
        <v>0</v>
      </c>
      <c r="N20" s="70">
        <f>'Приложение 1 (ОТЧЕТНЫЙ ПЕРИОД)'!N12</f>
        <v>2.2320000000000002</v>
      </c>
      <c r="O20" s="120"/>
      <c r="P20" s="196"/>
      <c r="Q20" s="121"/>
      <c r="R20" s="679"/>
      <c r="S20" s="139"/>
      <c r="T20" s="139"/>
      <c r="U20" s="139"/>
      <c r="V20" s="139"/>
      <c r="W20" s="135"/>
      <c r="X20" s="136"/>
      <c r="Y20" s="121"/>
      <c r="Z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0"/>
      <c r="AS20" s="120"/>
      <c r="AT20" s="120"/>
      <c r="AU20" s="120"/>
      <c r="AV20" s="120"/>
      <c r="AW20" s="120"/>
      <c r="AX20" s="120"/>
      <c r="AY20" s="120"/>
      <c r="AZ20" s="120"/>
    </row>
    <row r="21" spans="1:52" s="15" customFormat="1" ht="24.75" customHeight="1" thickBot="1">
      <c r="A21" s="593"/>
      <c r="B21" s="650"/>
      <c r="C21" s="590"/>
      <c r="D21" s="31" t="s">
        <v>11</v>
      </c>
      <c r="E21" s="50">
        <f>'Приложение 1 (ОТЧЕТНЫЙ ПЕРИОД)'!E13</f>
        <v>2.3E-2</v>
      </c>
      <c r="F21" s="50">
        <f>'Приложение 1 (ОТЧЕТНЫЙ ПЕРИОД)'!F13</f>
        <v>2.3E-2</v>
      </c>
      <c r="G21" s="50">
        <f>'Приложение 1 (ОТЧЕТНЫЙ ПЕРИОД)'!G13</f>
        <v>2.3E-2</v>
      </c>
      <c r="H21" s="50">
        <f>'Приложение 1 (ОТЧЕТНЫЙ ПЕРИОД)'!H13</f>
        <v>0</v>
      </c>
      <c r="I21" s="50">
        <f>'Приложение 1 (ОТЧЕТНЫЙ ПЕРИОД)'!I13</f>
        <v>0</v>
      </c>
      <c r="J21" s="733"/>
      <c r="K21" s="50">
        <f>'Приложение 1 (ОТЧЕТНЫЙ ПЕРИОД)'!K13</f>
        <v>0</v>
      </c>
      <c r="L21" s="50">
        <f>'Приложение 1 (ОТЧЕТНЫЙ ПЕРИОД)'!L13</f>
        <v>0</v>
      </c>
      <c r="M21" s="50">
        <f>'Приложение 1 (ОТЧЕТНЫЙ ПЕРИОД)'!M13</f>
        <v>0</v>
      </c>
      <c r="N21" s="51">
        <f>'Приложение 1 (ОТЧЕТНЫЙ ПЕРИОД)'!N13</f>
        <v>2.3E-2</v>
      </c>
      <c r="O21" s="120"/>
      <c r="P21" s="196"/>
      <c r="Q21" s="121"/>
      <c r="R21" s="680"/>
      <c r="S21" s="140"/>
      <c r="T21" s="140"/>
      <c r="U21" s="140"/>
      <c r="V21" s="140"/>
      <c r="W21" s="137"/>
      <c r="X21" s="138"/>
      <c r="Y21" s="121"/>
      <c r="Z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0"/>
      <c r="AS21" s="120"/>
      <c r="AT21" s="120"/>
      <c r="AU21" s="120"/>
      <c r="AV21" s="120"/>
      <c r="AW21" s="120"/>
      <c r="AX21" s="120"/>
      <c r="AY21" s="120"/>
      <c r="AZ21" s="120"/>
    </row>
    <row r="22" spans="1:52" s="15" customFormat="1" ht="24.75" customHeight="1">
      <c r="A22" s="98"/>
      <c r="B22" s="97"/>
      <c r="C22" s="85"/>
      <c r="D22" s="86" t="s">
        <v>64</v>
      </c>
      <c r="E22" s="87">
        <f>E19+E20+E21</f>
        <v>5.3040000000000003</v>
      </c>
      <c r="F22" s="87">
        <f>F19+F20+F21</f>
        <v>5.2839999999999998</v>
      </c>
      <c r="G22" s="87">
        <f>G19+G20+G21</f>
        <v>5.2839999999999998</v>
      </c>
      <c r="H22" s="87">
        <f>H19+H20+H21</f>
        <v>0</v>
      </c>
      <c r="I22" s="87">
        <f>I19+I20+I21</f>
        <v>0</v>
      </c>
      <c r="J22" s="87"/>
      <c r="K22" s="87">
        <f>K19+K20+K21</f>
        <v>0</v>
      </c>
      <c r="L22" s="87">
        <f>L19+L20+L21</f>
        <v>0</v>
      </c>
      <c r="M22" s="87">
        <f>M19+M20+M21</f>
        <v>0</v>
      </c>
      <c r="N22" s="88">
        <f>N19+N20+N21</f>
        <v>5.3040000000000003</v>
      </c>
      <c r="O22" s="125"/>
      <c r="P22" s="199">
        <f>SUM(E22:O22)</f>
        <v>21.176000000000002</v>
      </c>
      <c r="Q22" s="121"/>
      <c r="R22" s="121"/>
      <c r="S22" s="113"/>
      <c r="T22" s="113"/>
      <c r="U22" s="113"/>
      <c r="V22" s="113"/>
      <c r="W22" s="121"/>
      <c r="X22" s="121"/>
      <c r="Y22" s="121"/>
      <c r="Z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0"/>
      <c r="AS22" s="120"/>
      <c r="AT22" s="120"/>
      <c r="AU22" s="120"/>
      <c r="AV22" s="120"/>
      <c r="AW22" s="120"/>
      <c r="AX22" s="120"/>
      <c r="AY22" s="120"/>
      <c r="AZ22" s="120"/>
    </row>
    <row r="23" spans="1:52" s="15" customFormat="1" ht="24.75" customHeight="1">
      <c r="A23" s="98"/>
      <c r="B23" s="97"/>
      <c r="C23" s="84"/>
      <c r="D23" s="106" t="s">
        <v>64</v>
      </c>
      <c r="E23" s="107">
        <f>E22-E18</f>
        <v>0</v>
      </c>
      <c r="F23" s="107">
        <f>F22-F18</f>
        <v>0</v>
      </c>
      <c r="G23" s="107">
        <f>G22-G18</f>
        <v>0</v>
      </c>
      <c r="H23" s="107">
        <f>H22-H18</f>
        <v>0</v>
      </c>
      <c r="I23" s="107">
        <f>I22-I18</f>
        <v>0</v>
      </c>
      <c r="J23" s="107"/>
      <c r="K23" s="107">
        <f>K22-K18</f>
        <v>0</v>
      </c>
      <c r="L23" s="107">
        <f>L22-L18</f>
        <v>0</v>
      </c>
      <c r="M23" s="107">
        <f>M22-M18</f>
        <v>0</v>
      </c>
      <c r="N23" s="108">
        <f>N22-N18</f>
        <v>0</v>
      </c>
      <c r="O23" s="120"/>
      <c r="P23" s="198">
        <f>SUM(E23:O23)</f>
        <v>0</v>
      </c>
      <c r="Q23" s="121"/>
      <c r="R23" s="121"/>
      <c r="S23" s="113"/>
      <c r="T23" s="113"/>
      <c r="U23" s="113"/>
      <c r="V23" s="113"/>
      <c r="W23" s="121"/>
      <c r="X23" s="121"/>
      <c r="Y23" s="121"/>
      <c r="Z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0"/>
      <c r="AS23" s="120"/>
      <c r="AT23" s="120"/>
      <c r="AU23" s="120"/>
      <c r="AV23" s="120"/>
      <c r="AW23" s="120"/>
      <c r="AX23" s="120"/>
      <c r="AY23" s="120"/>
      <c r="AZ23" s="120"/>
    </row>
    <row r="24" spans="1:52" s="15" customFormat="1" ht="24.75" customHeight="1">
      <c r="A24" s="109"/>
      <c r="B24" s="97" t="s">
        <v>64</v>
      </c>
      <c r="C24" s="84"/>
      <c r="D24" s="89" t="s">
        <v>9</v>
      </c>
      <c r="E24" s="90">
        <f t="shared" ref="E24:N24" si="10">E25+E26+E27</f>
        <v>5.3040000000000003</v>
      </c>
      <c r="F24" s="90">
        <f t="shared" si="10"/>
        <v>5.2839999999999998</v>
      </c>
      <c r="G24" s="90">
        <f t="shared" si="10"/>
        <v>5.2839999999999998</v>
      </c>
      <c r="H24" s="90">
        <f t="shared" si="10"/>
        <v>0</v>
      </c>
      <c r="I24" s="90">
        <f t="shared" si="10"/>
        <v>0</v>
      </c>
      <c r="J24" s="90"/>
      <c r="K24" s="90">
        <f t="shared" si="10"/>
        <v>0</v>
      </c>
      <c r="L24" s="90">
        <f t="shared" si="10"/>
        <v>0</v>
      </c>
      <c r="M24" s="90">
        <f t="shared" si="10"/>
        <v>0</v>
      </c>
      <c r="N24" s="90">
        <f t="shared" si="10"/>
        <v>5.3040000000000003</v>
      </c>
      <c r="O24" s="120"/>
      <c r="P24" s="198">
        <f>SUM(E24:O24)</f>
        <v>21.176000000000002</v>
      </c>
      <c r="Q24" s="121"/>
      <c r="R24" s="121"/>
      <c r="S24" s="113"/>
      <c r="T24" s="113"/>
      <c r="U24" s="113"/>
      <c r="V24" s="113"/>
      <c r="W24" s="121"/>
      <c r="X24" s="121"/>
      <c r="Y24" s="121"/>
      <c r="Z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0"/>
      <c r="AS24" s="120"/>
      <c r="AT24" s="120"/>
      <c r="AU24" s="120"/>
      <c r="AV24" s="120"/>
      <c r="AW24" s="120"/>
      <c r="AX24" s="120"/>
      <c r="AY24" s="120"/>
      <c r="AZ24" s="120"/>
    </row>
    <row r="25" spans="1:52" s="15" customFormat="1" ht="24.75" customHeight="1">
      <c r="A25" s="109"/>
      <c r="B25" s="97" t="s">
        <v>64</v>
      </c>
      <c r="C25" s="84"/>
      <c r="D25" s="89" t="s">
        <v>18</v>
      </c>
      <c r="E25" s="105">
        <f>E37+E44+E62+E69+E76+E83+E90+E97+E104+E111+E118+E125</f>
        <v>3.0489999999999999</v>
      </c>
      <c r="F25" s="105">
        <f t="shared" ref="F25:N25" si="11">F37+F44+F62+F69+F76+F83+F90+F97+F104+F111+F118+F125</f>
        <v>3.0489999999999999</v>
      </c>
      <c r="G25" s="105">
        <f t="shared" si="11"/>
        <v>3.0489999999999999</v>
      </c>
      <c r="H25" s="105">
        <f t="shared" si="11"/>
        <v>0</v>
      </c>
      <c r="I25" s="105">
        <f t="shared" si="11"/>
        <v>0</v>
      </c>
      <c r="J25" s="90"/>
      <c r="K25" s="105">
        <f t="shared" si="11"/>
        <v>0</v>
      </c>
      <c r="L25" s="105">
        <f t="shared" si="11"/>
        <v>0</v>
      </c>
      <c r="M25" s="105">
        <f t="shared" si="11"/>
        <v>0</v>
      </c>
      <c r="N25" s="105">
        <f t="shared" si="11"/>
        <v>3.0489999999999999</v>
      </c>
      <c r="O25" s="90"/>
      <c r="P25" s="198">
        <f t="shared" ref="P25:P27" si="12">SUM(E25:O25)</f>
        <v>12.196</v>
      </c>
      <c r="Q25" s="121"/>
      <c r="R25" s="121"/>
      <c r="S25" s="113"/>
      <c r="T25" s="113"/>
      <c r="U25" s="113"/>
      <c r="V25" s="113"/>
      <c r="W25" s="121"/>
      <c r="X25" s="121"/>
      <c r="Y25" s="121"/>
      <c r="Z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0"/>
      <c r="AS25" s="120"/>
      <c r="AT25" s="120"/>
      <c r="AU25" s="120"/>
      <c r="AV25" s="120"/>
      <c r="AW25" s="120"/>
      <c r="AX25" s="120"/>
      <c r="AY25" s="120"/>
      <c r="AZ25" s="120"/>
    </row>
    <row r="26" spans="1:52" s="15" customFormat="1" ht="24.75" customHeight="1">
      <c r="A26" s="109"/>
      <c r="B26" s="97" t="s">
        <v>64</v>
      </c>
      <c r="C26" s="84"/>
      <c r="D26" s="89" t="s">
        <v>10</v>
      </c>
      <c r="E26" s="105">
        <f>E38+E45+E63+E70+E77+E84+E91+E98+E105+E112+E119+E126</f>
        <v>2.2320000000000002</v>
      </c>
      <c r="F26" s="105">
        <f t="shared" ref="F26:N26" si="13">F38+F45+F63+F70+F77+F84+F91+F98+F105+F112+F119+F126</f>
        <v>2.2120000000000002</v>
      </c>
      <c r="G26" s="105">
        <f t="shared" si="13"/>
        <v>2.2120000000000002</v>
      </c>
      <c r="H26" s="105">
        <f t="shared" si="13"/>
        <v>0</v>
      </c>
      <c r="I26" s="105">
        <f t="shared" si="13"/>
        <v>0</v>
      </c>
      <c r="J26" s="90"/>
      <c r="K26" s="105">
        <f t="shared" si="13"/>
        <v>0</v>
      </c>
      <c r="L26" s="105">
        <f t="shared" si="13"/>
        <v>0</v>
      </c>
      <c r="M26" s="105">
        <f t="shared" si="13"/>
        <v>0</v>
      </c>
      <c r="N26" s="105">
        <f t="shared" si="13"/>
        <v>2.2320000000000002</v>
      </c>
      <c r="O26" s="120"/>
      <c r="P26" s="198">
        <f t="shared" si="12"/>
        <v>8.8880000000000017</v>
      </c>
      <c r="Q26" s="121"/>
      <c r="R26" s="121"/>
      <c r="S26" s="113"/>
      <c r="T26" s="113"/>
      <c r="U26" s="113"/>
      <c r="V26" s="113"/>
      <c r="W26" s="121"/>
      <c r="X26" s="121"/>
      <c r="Y26" s="121"/>
      <c r="Z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0"/>
      <c r="AS26" s="120"/>
      <c r="AT26" s="120"/>
      <c r="AU26" s="120"/>
      <c r="AV26" s="120"/>
      <c r="AW26" s="120"/>
      <c r="AX26" s="120"/>
      <c r="AY26" s="120"/>
      <c r="AZ26" s="120"/>
    </row>
    <row r="27" spans="1:52" s="15" customFormat="1" ht="24.75" customHeight="1">
      <c r="A27" s="109"/>
      <c r="B27" s="97" t="s">
        <v>64</v>
      </c>
      <c r="C27" s="84"/>
      <c r="D27" s="89" t="s">
        <v>11</v>
      </c>
      <c r="E27" s="105">
        <f>E39+E46+E64+E71+E78+E85+E92+E99+E106+E113+E120+E127</f>
        <v>2.3E-2</v>
      </c>
      <c r="F27" s="105">
        <f t="shared" ref="F27:N27" si="14">F39+F46+F64+F71+F78+F85+F92+F99+F106+F113+F120+F127</f>
        <v>2.3E-2</v>
      </c>
      <c r="G27" s="105">
        <f t="shared" si="14"/>
        <v>2.3E-2</v>
      </c>
      <c r="H27" s="105">
        <f t="shared" si="14"/>
        <v>0</v>
      </c>
      <c r="I27" s="105">
        <f t="shared" si="14"/>
        <v>0</v>
      </c>
      <c r="J27" s="90"/>
      <c r="K27" s="105">
        <f t="shared" si="14"/>
        <v>0</v>
      </c>
      <c r="L27" s="105">
        <f t="shared" si="14"/>
        <v>0</v>
      </c>
      <c r="M27" s="105">
        <f t="shared" si="14"/>
        <v>0</v>
      </c>
      <c r="N27" s="105">
        <f t="shared" si="14"/>
        <v>2.3E-2</v>
      </c>
      <c r="O27" s="120"/>
      <c r="P27" s="198">
        <f t="shared" si="12"/>
        <v>9.1999999999999998E-2</v>
      </c>
      <c r="Q27" s="121"/>
      <c r="R27" s="121"/>
      <c r="S27" s="113"/>
      <c r="T27" s="113"/>
      <c r="U27" s="113"/>
      <c r="V27" s="113"/>
      <c r="W27" s="121"/>
      <c r="X27" s="121"/>
      <c r="Y27" s="121"/>
      <c r="Z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0"/>
      <c r="AS27" s="120"/>
      <c r="AT27" s="120"/>
      <c r="AU27" s="120"/>
      <c r="AV27" s="120"/>
      <c r="AW27" s="120"/>
      <c r="AX27" s="120"/>
      <c r="AY27" s="120"/>
      <c r="AZ27" s="120"/>
    </row>
    <row r="28" spans="1:52" s="82" customFormat="1" ht="20.25" customHeight="1">
      <c r="A28" s="98"/>
      <c r="B28" s="97"/>
      <c r="C28" s="79"/>
      <c r="D28" s="78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126"/>
      <c r="P28" s="200"/>
      <c r="Q28" s="127"/>
      <c r="R28" s="127"/>
      <c r="S28" s="115"/>
      <c r="T28" s="115"/>
      <c r="U28" s="115"/>
      <c r="V28" s="115"/>
      <c r="W28" s="127"/>
      <c r="X28" s="127"/>
      <c r="Y28" s="127"/>
      <c r="Z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6"/>
      <c r="AS28" s="126"/>
      <c r="AT28" s="126"/>
      <c r="AU28" s="126"/>
      <c r="AV28" s="126"/>
      <c r="AW28" s="126"/>
      <c r="AX28" s="126"/>
      <c r="AY28" s="126"/>
      <c r="AZ28" s="126"/>
    </row>
    <row r="29" spans="1:52" s="82" customFormat="1" ht="18.75" customHeight="1">
      <c r="A29" s="98"/>
      <c r="B29" s="97" t="s">
        <v>64</v>
      </c>
      <c r="C29" s="79"/>
      <c r="D29" s="89" t="s">
        <v>9</v>
      </c>
      <c r="E29" s="83">
        <f>E24-E18</f>
        <v>0</v>
      </c>
      <c r="F29" s="83">
        <f t="shared" ref="F29:I29" si="15">F24-F18</f>
        <v>0</v>
      </c>
      <c r="G29" s="83">
        <f t="shared" si="15"/>
        <v>0</v>
      </c>
      <c r="H29" s="83">
        <f t="shared" si="15"/>
        <v>0</v>
      </c>
      <c r="I29" s="83">
        <f t="shared" si="15"/>
        <v>0</v>
      </c>
      <c r="J29" s="80"/>
      <c r="K29" s="83">
        <f t="shared" ref="K29:N29" si="16">K24-K18</f>
        <v>0</v>
      </c>
      <c r="L29" s="83">
        <f t="shared" si="16"/>
        <v>0</v>
      </c>
      <c r="M29" s="83">
        <f t="shared" si="16"/>
        <v>0</v>
      </c>
      <c r="N29" s="91">
        <f t="shared" si="16"/>
        <v>0</v>
      </c>
      <c r="O29" s="126"/>
      <c r="P29" s="198">
        <f>SUM(E29:O29)</f>
        <v>0</v>
      </c>
      <c r="Q29" s="127"/>
      <c r="R29" s="127"/>
      <c r="S29" s="115"/>
      <c r="T29" s="115"/>
      <c r="U29" s="115"/>
      <c r="V29" s="115"/>
      <c r="W29" s="127"/>
      <c r="X29" s="127"/>
      <c r="Y29" s="127"/>
      <c r="Z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6"/>
      <c r="AS29" s="126"/>
      <c r="AT29" s="126"/>
      <c r="AU29" s="126"/>
      <c r="AV29" s="126"/>
      <c r="AW29" s="126"/>
      <c r="AX29" s="126"/>
      <c r="AY29" s="126"/>
      <c r="AZ29" s="126"/>
    </row>
    <row r="30" spans="1:52" s="82" customFormat="1" ht="27.75" customHeight="1">
      <c r="A30" s="98"/>
      <c r="B30" s="97" t="s">
        <v>64</v>
      </c>
      <c r="C30" s="79"/>
      <c r="D30" s="89" t="s">
        <v>18</v>
      </c>
      <c r="E30" s="83">
        <f t="shared" ref="E30:I30" si="17">E25-E19</f>
        <v>0</v>
      </c>
      <c r="F30" s="83">
        <f t="shared" si="17"/>
        <v>0</v>
      </c>
      <c r="G30" s="83">
        <f t="shared" si="17"/>
        <v>0</v>
      </c>
      <c r="H30" s="83">
        <f t="shared" si="17"/>
        <v>0</v>
      </c>
      <c r="I30" s="83">
        <f t="shared" si="17"/>
        <v>0</v>
      </c>
      <c r="J30" s="80"/>
      <c r="K30" s="83">
        <f t="shared" ref="K30:N30" si="18">K25-K19</f>
        <v>0</v>
      </c>
      <c r="L30" s="83">
        <f t="shared" si="18"/>
        <v>0</v>
      </c>
      <c r="M30" s="83">
        <f t="shared" si="18"/>
        <v>0</v>
      </c>
      <c r="N30" s="91">
        <f t="shared" si="18"/>
        <v>0</v>
      </c>
      <c r="O30" s="126"/>
      <c r="P30" s="198">
        <f>SUM(E30:O30)</f>
        <v>0</v>
      </c>
      <c r="Q30" s="127"/>
      <c r="R30" s="127"/>
      <c r="S30" s="115"/>
      <c r="T30" s="115"/>
      <c r="U30" s="115"/>
      <c r="V30" s="115"/>
      <c r="W30" s="127"/>
      <c r="X30" s="127"/>
      <c r="Y30" s="127"/>
      <c r="Z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6"/>
      <c r="AS30" s="126"/>
      <c r="AT30" s="126"/>
      <c r="AU30" s="126"/>
      <c r="AV30" s="126"/>
      <c r="AW30" s="126"/>
      <c r="AX30" s="126"/>
      <c r="AY30" s="126"/>
      <c r="AZ30" s="126"/>
    </row>
    <row r="31" spans="1:52" s="82" customFormat="1" ht="24" customHeight="1">
      <c r="A31" s="98"/>
      <c r="B31" s="97" t="s">
        <v>64</v>
      </c>
      <c r="C31" s="79"/>
      <c r="D31" s="89" t="s">
        <v>10</v>
      </c>
      <c r="E31" s="83">
        <f t="shared" ref="E31:I31" si="19">E26-E20</f>
        <v>0</v>
      </c>
      <c r="F31" s="83">
        <f t="shared" si="19"/>
        <v>0</v>
      </c>
      <c r="G31" s="83">
        <f t="shared" si="19"/>
        <v>0</v>
      </c>
      <c r="H31" s="83">
        <f t="shared" si="19"/>
        <v>0</v>
      </c>
      <c r="I31" s="83">
        <f t="shared" si="19"/>
        <v>0</v>
      </c>
      <c r="J31" s="80"/>
      <c r="K31" s="83">
        <f t="shared" ref="K31:N31" si="20">K26-K20</f>
        <v>0</v>
      </c>
      <c r="L31" s="83">
        <f t="shared" si="20"/>
        <v>0</v>
      </c>
      <c r="M31" s="83">
        <f t="shared" si="20"/>
        <v>0</v>
      </c>
      <c r="N31" s="91">
        <f t="shared" si="20"/>
        <v>0</v>
      </c>
      <c r="O31" s="126"/>
      <c r="P31" s="198">
        <f>SUM(E31:O31)</f>
        <v>0</v>
      </c>
      <c r="Q31" s="127"/>
      <c r="R31" s="127"/>
      <c r="S31" s="115"/>
      <c r="T31" s="115"/>
      <c r="U31" s="115"/>
      <c r="V31" s="115"/>
      <c r="W31" s="127"/>
      <c r="X31" s="127"/>
      <c r="Y31" s="127"/>
      <c r="Z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6"/>
      <c r="AS31" s="126"/>
      <c r="AT31" s="126"/>
      <c r="AU31" s="126"/>
      <c r="AV31" s="126"/>
      <c r="AW31" s="126"/>
      <c r="AX31" s="126"/>
      <c r="AY31" s="126"/>
      <c r="AZ31" s="126"/>
    </row>
    <row r="32" spans="1:52" s="82" customFormat="1" ht="20.25" customHeight="1" thickBot="1">
      <c r="A32" s="99"/>
      <c r="B32" s="100" t="s">
        <v>64</v>
      </c>
      <c r="C32" s="93"/>
      <c r="D32" s="92" t="s">
        <v>11</v>
      </c>
      <c r="E32" s="94">
        <f t="shared" ref="E32:I32" si="21">E27-E21</f>
        <v>0</v>
      </c>
      <c r="F32" s="94">
        <f t="shared" si="21"/>
        <v>0</v>
      </c>
      <c r="G32" s="94">
        <f t="shared" si="21"/>
        <v>0</v>
      </c>
      <c r="H32" s="94">
        <f t="shared" si="21"/>
        <v>0</v>
      </c>
      <c r="I32" s="94">
        <f t="shared" si="21"/>
        <v>0</v>
      </c>
      <c r="J32" s="95"/>
      <c r="K32" s="94">
        <f t="shared" ref="K32:N32" si="22">K27-K21</f>
        <v>0</v>
      </c>
      <c r="L32" s="94">
        <f t="shared" si="22"/>
        <v>0</v>
      </c>
      <c r="M32" s="94">
        <f t="shared" si="22"/>
        <v>0</v>
      </c>
      <c r="N32" s="96">
        <f t="shared" si="22"/>
        <v>0</v>
      </c>
      <c r="O32" s="126"/>
      <c r="P32" s="198">
        <f>SUM(E32:O32)</f>
        <v>0</v>
      </c>
      <c r="Q32" s="127"/>
      <c r="R32" s="127"/>
      <c r="S32" s="115"/>
      <c r="T32" s="115"/>
      <c r="U32" s="115"/>
      <c r="V32" s="115"/>
      <c r="W32" s="127"/>
      <c r="X32" s="127"/>
      <c r="Y32" s="127"/>
      <c r="Z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6"/>
      <c r="AS32" s="126"/>
      <c r="AT32" s="126"/>
      <c r="AU32" s="126"/>
      <c r="AV32" s="126"/>
      <c r="AW32" s="126"/>
      <c r="AX32" s="126"/>
      <c r="AY32" s="126"/>
      <c r="AZ32" s="126"/>
    </row>
    <row r="33" spans="1:52" s="82" customFormat="1" ht="11.25" customHeight="1">
      <c r="A33" s="77"/>
      <c r="B33" s="78"/>
      <c r="C33" s="79"/>
      <c r="D33" s="78"/>
      <c r="E33" s="80"/>
      <c r="F33" s="80"/>
      <c r="G33" s="80"/>
      <c r="H33" s="80"/>
      <c r="I33" s="80"/>
      <c r="J33" s="80"/>
      <c r="K33" s="80"/>
      <c r="L33" s="80"/>
      <c r="M33" s="80"/>
      <c r="N33" s="81"/>
      <c r="O33" s="126"/>
      <c r="P33" s="200"/>
      <c r="Q33" s="127"/>
      <c r="R33" s="127"/>
      <c r="S33" s="115"/>
      <c r="T33" s="115"/>
      <c r="U33" s="115"/>
      <c r="V33" s="115"/>
      <c r="W33" s="127"/>
      <c r="X33" s="127"/>
      <c r="Y33" s="127"/>
      <c r="Z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6"/>
      <c r="AS33" s="126"/>
      <c r="AT33" s="126"/>
      <c r="AU33" s="126"/>
      <c r="AV33" s="126"/>
      <c r="AW33" s="126"/>
      <c r="AX33" s="126"/>
      <c r="AY33" s="126"/>
      <c r="AZ33" s="126"/>
    </row>
    <row r="34" spans="1:52" s="14" customFormat="1" ht="11.25" customHeight="1" thickBot="1">
      <c r="A34" s="56"/>
      <c r="B34" s="29"/>
      <c r="C34" s="25"/>
      <c r="D34" s="29"/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122"/>
      <c r="P34" s="197"/>
      <c r="Q34" s="123"/>
      <c r="R34" s="123"/>
      <c r="S34" s="114"/>
      <c r="T34" s="114"/>
      <c r="U34" s="114"/>
      <c r="V34" s="114"/>
      <c r="W34" s="123"/>
      <c r="X34" s="123"/>
      <c r="Y34" s="123"/>
      <c r="Z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2"/>
      <c r="AS34" s="122"/>
      <c r="AT34" s="122"/>
      <c r="AU34" s="122"/>
      <c r="AV34" s="122"/>
      <c r="AW34" s="122"/>
      <c r="AX34" s="122"/>
      <c r="AY34" s="122"/>
      <c r="AZ34" s="122"/>
    </row>
    <row r="35" spans="1:52" ht="48.75" customHeight="1" thickBot="1">
      <c r="A35" s="34"/>
      <c r="B35" s="35"/>
      <c r="C35" s="35"/>
      <c r="D35" s="35"/>
      <c r="E35" s="60" t="s">
        <v>81</v>
      </c>
      <c r="F35" s="59" t="s">
        <v>51</v>
      </c>
      <c r="G35" s="61"/>
      <c r="H35" s="35"/>
      <c r="I35" s="35"/>
      <c r="J35" s="35"/>
      <c r="K35" s="35"/>
      <c r="L35" s="35"/>
      <c r="M35" s="35"/>
      <c r="N35" s="36"/>
    </row>
    <row r="36" spans="1:52" s="15" customFormat="1" ht="40.5">
      <c r="A36" s="529" t="str">
        <f>E35</f>
        <v>I.</v>
      </c>
      <c r="B36" s="63" t="s">
        <v>50</v>
      </c>
      <c r="C36" s="532"/>
      <c r="D36" s="64" t="s">
        <v>9</v>
      </c>
      <c r="E36" s="65">
        <f>'Приложение 1 (ОТЧЕТНЫЙ ПЕРИОД)'!E67</f>
        <v>5.3040000000000003</v>
      </c>
      <c r="F36" s="65">
        <f>'Приложение 1 (ОТЧЕТНЫЙ ПЕРИОД)'!F67</f>
        <v>5.2839999999999998</v>
      </c>
      <c r="G36" s="65">
        <f>'Приложение 1 (ОТЧЕТНЫЙ ПЕРИОД)'!G67</f>
        <v>5.2839999999999998</v>
      </c>
      <c r="H36" s="65">
        <f>'Приложение 1 (ОТЧЕТНЫЙ ПЕРИОД)'!H67</f>
        <v>0</v>
      </c>
      <c r="I36" s="65">
        <f>'Приложение 1 (ОТЧЕТНЫЙ ПЕРИОД)'!I67</f>
        <v>0</v>
      </c>
      <c r="J36" s="720"/>
      <c r="K36" s="65">
        <f>'Приложение 1 (ОТЧЕТНЫЙ ПЕРИОД)'!K67</f>
        <v>0</v>
      </c>
      <c r="L36" s="65">
        <f>'Приложение 1 (ОТЧЕТНЫЙ ПЕРИОД)'!L67</f>
        <v>0</v>
      </c>
      <c r="M36" s="65">
        <f>'Приложение 1 (ОТЧЕТНЫЙ ПЕРИОД)'!M67</f>
        <v>0</v>
      </c>
      <c r="N36" s="66">
        <f>'Приложение 1 (ОТЧЕТНЫЙ ПЕРИОД)'!N67</f>
        <v>5.3040000000000003</v>
      </c>
      <c r="O36" s="120"/>
      <c r="P36" s="195"/>
      <c r="Q36" s="121"/>
      <c r="R36" s="712" t="str">
        <f>B37</f>
        <v>ДЕМОГРАФИЯ</v>
      </c>
      <c r="S36" s="141" t="str">
        <f>D36</f>
        <v>Всего</v>
      </c>
      <c r="T36" s="141">
        <f>E36</f>
        <v>5.3040000000000003</v>
      </c>
      <c r="U36" s="141">
        <f t="shared" ref="U36:V36" si="23">F36</f>
        <v>5.2839999999999998</v>
      </c>
      <c r="V36" s="141">
        <f t="shared" si="23"/>
        <v>5.2839999999999998</v>
      </c>
      <c r="W36" s="141">
        <f>F36/E36%</f>
        <v>99.622926093514323</v>
      </c>
      <c r="X36" s="142">
        <f>G36/F36%</f>
        <v>100</v>
      </c>
      <c r="Y36" s="121"/>
      <c r="Z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0"/>
      <c r="AS36" s="120"/>
      <c r="AT36" s="120"/>
      <c r="AU36" s="120"/>
      <c r="AV36" s="120"/>
      <c r="AW36" s="120"/>
      <c r="AX36" s="120"/>
      <c r="AY36" s="120"/>
      <c r="AZ36" s="120"/>
    </row>
    <row r="37" spans="1:52" s="17" customFormat="1" ht="23.25">
      <c r="A37" s="530"/>
      <c r="B37" s="538" t="str">
        <f>F35</f>
        <v>ДЕМОГРАФИЯ</v>
      </c>
      <c r="C37" s="533"/>
      <c r="D37" s="20" t="s">
        <v>18</v>
      </c>
      <c r="E37" s="62">
        <f>'Приложение 1 (ОТЧЕТНЫЙ ПЕРИОД)'!E68</f>
        <v>3.0489999999999999</v>
      </c>
      <c r="F37" s="62">
        <f>'Приложение 1 (ОТЧЕТНЫЙ ПЕРИОД)'!F68</f>
        <v>3.0489999999999999</v>
      </c>
      <c r="G37" s="62">
        <f>'Приложение 1 (ОТЧЕТНЫЙ ПЕРИОД)'!G68</f>
        <v>3.0489999999999999</v>
      </c>
      <c r="H37" s="62">
        <f>'Приложение 1 (ОТЧЕТНЫЙ ПЕРИОД)'!H68</f>
        <v>0</v>
      </c>
      <c r="I37" s="62">
        <f>'Приложение 1 (ОТЧЕТНЫЙ ПЕРИОД)'!I68</f>
        <v>0</v>
      </c>
      <c r="J37" s="721"/>
      <c r="K37" s="62">
        <f>'Приложение 1 (ОТЧЕТНЫЙ ПЕРИОД)'!K68</f>
        <v>0</v>
      </c>
      <c r="L37" s="62">
        <f>'Приложение 1 (ОТЧЕТНЫЙ ПЕРИОД)'!L68</f>
        <v>0</v>
      </c>
      <c r="M37" s="62">
        <f>'Приложение 1 (ОТЧЕТНЫЙ ПЕРИОД)'!M68</f>
        <v>0</v>
      </c>
      <c r="N37" s="67">
        <f>'Приложение 1 (ОТЧЕТНЫЙ ПЕРИОД)'!N68</f>
        <v>3.0489999999999999</v>
      </c>
      <c r="O37" s="117"/>
      <c r="P37" s="195"/>
      <c r="Q37" s="118"/>
      <c r="R37" s="713"/>
      <c r="S37" s="139"/>
      <c r="T37" s="139"/>
      <c r="U37" s="139"/>
      <c r="V37" s="139"/>
      <c r="W37" s="135"/>
      <c r="X37" s="136"/>
      <c r="Y37" s="118"/>
      <c r="Z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7"/>
      <c r="AS37" s="117"/>
      <c r="AT37" s="117"/>
      <c r="AU37" s="117"/>
      <c r="AV37" s="117"/>
      <c r="AW37" s="117"/>
      <c r="AX37" s="117"/>
      <c r="AY37" s="117"/>
      <c r="AZ37" s="117"/>
    </row>
    <row r="38" spans="1:52" s="17" customFormat="1" ht="28.5" customHeight="1">
      <c r="A38" s="530"/>
      <c r="B38" s="718"/>
      <c r="C38" s="533"/>
      <c r="D38" s="20" t="s">
        <v>10</v>
      </c>
      <c r="E38" s="62">
        <f>'Приложение 1 (ОТЧЕТНЫЙ ПЕРИОД)'!E69</f>
        <v>2.2320000000000002</v>
      </c>
      <c r="F38" s="62">
        <f>'Приложение 1 (ОТЧЕТНЫЙ ПЕРИОД)'!F69</f>
        <v>2.2120000000000002</v>
      </c>
      <c r="G38" s="62">
        <f>'Приложение 1 (ОТЧЕТНЫЙ ПЕРИОД)'!G69</f>
        <v>2.2120000000000002</v>
      </c>
      <c r="H38" s="62">
        <f>'Приложение 1 (ОТЧЕТНЫЙ ПЕРИОД)'!H69</f>
        <v>0</v>
      </c>
      <c r="I38" s="62">
        <f>'Приложение 1 (ОТЧЕТНЫЙ ПЕРИОД)'!I69</f>
        <v>0</v>
      </c>
      <c r="J38" s="721"/>
      <c r="K38" s="62">
        <f>'Приложение 1 (ОТЧЕТНЫЙ ПЕРИОД)'!K69</f>
        <v>0</v>
      </c>
      <c r="L38" s="62">
        <f>'Приложение 1 (ОТЧЕТНЫЙ ПЕРИОД)'!L69</f>
        <v>0</v>
      </c>
      <c r="M38" s="62">
        <f>'Приложение 1 (ОТЧЕТНЫЙ ПЕРИОД)'!M69</f>
        <v>0</v>
      </c>
      <c r="N38" s="67">
        <f>'Приложение 1 (ОТЧЕТНЫЙ ПЕРИОД)'!N69</f>
        <v>2.2320000000000002</v>
      </c>
      <c r="O38" s="117"/>
      <c r="P38" s="195"/>
      <c r="Q38" s="118"/>
      <c r="R38" s="713"/>
      <c r="S38" s="139"/>
      <c r="T38" s="139"/>
      <c r="U38" s="139"/>
      <c r="V38" s="139"/>
      <c r="W38" s="135"/>
      <c r="X38" s="136"/>
      <c r="Y38" s="118"/>
      <c r="Z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7"/>
      <c r="AS38" s="117"/>
      <c r="AT38" s="117"/>
      <c r="AU38" s="117"/>
      <c r="AV38" s="117"/>
      <c r="AW38" s="117"/>
      <c r="AX38" s="117"/>
      <c r="AY38" s="117"/>
      <c r="AZ38" s="117"/>
    </row>
    <row r="39" spans="1:52" s="15" customFormat="1" ht="23.25" thickBot="1">
      <c r="A39" s="531"/>
      <c r="B39" s="719"/>
      <c r="C39" s="534"/>
      <c r="D39" s="54" t="s">
        <v>11</v>
      </c>
      <c r="E39" s="68">
        <f>'Приложение 1 (ОТЧЕТНЫЙ ПЕРИОД)'!E70</f>
        <v>2.3E-2</v>
      </c>
      <c r="F39" s="68">
        <f>'Приложение 1 (ОТЧЕТНЫЙ ПЕРИОД)'!F70</f>
        <v>2.3E-2</v>
      </c>
      <c r="G39" s="68">
        <f>'Приложение 1 (ОТЧЕТНЫЙ ПЕРИОД)'!G70</f>
        <v>2.3E-2</v>
      </c>
      <c r="H39" s="68">
        <f>'Приложение 1 (ОТЧЕТНЫЙ ПЕРИОД)'!H70</f>
        <v>0</v>
      </c>
      <c r="I39" s="68">
        <f>'Приложение 1 (ОТЧЕТНЫЙ ПЕРИОД)'!I70</f>
        <v>0</v>
      </c>
      <c r="J39" s="722"/>
      <c r="K39" s="68">
        <f>'Приложение 1 (ОТЧЕТНЫЙ ПЕРИОД)'!K70</f>
        <v>0</v>
      </c>
      <c r="L39" s="68">
        <f>'Приложение 1 (ОТЧЕТНЫЙ ПЕРИОД)'!L70</f>
        <v>0</v>
      </c>
      <c r="M39" s="68">
        <f>'Приложение 1 (ОТЧЕТНЫЙ ПЕРИОД)'!M70</f>
        <v>0</v>
      </c>
      <c r="N39" s="69">
        <f>'Приложение 1 (ОТЧЕТНЫЙ ПЕРИОД)'!N70</f>
        <v>2.3E-2</v>
      </c>
      <c r="O39" s="120"/>
      <c r="P39" s="195"/>
      <c r="Q39" s="121"/>
      <c r="R39" s="714"/>
      <c r="S39" s="140"/>
      <c r="T39" s="140"/>
      <c r="U39" s="140"/>
      <c r="V39" s="140"/>
      <c r="W39" s="137"/>
      <c r="X39" s="138"/>
      <c r="Y39" s="121"/>
      <c r="Z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0"/>
      <c r="AS39" s="120"/>
      <c r="AT39" s="120"/>
      <c r="AU39" s="120"/>
      <c r="AV39" s="120"/>
      <c r="AW39" s="120"/>
      <c r="AX39" s="120"/>
      <c r="AY39" s="120"/>
      <c r="AZ39" s="120"/>
    </row>
    <row r="40" spans="1:52" s="15" customFormat="1" ht="23.25">
      <c r="A40"/>
      <c r="B40"/>
      <c r="C40" s="73"/>
      <c r="D40" s="74" t="s">
        <v>64</v>
      </c>
      <c r="E40" s="75">
        <f>E37+E38+E39</f>
        <v>5.3040000000000003</v>
      </c>
      <c r="F40" s="75">
        <f>F37+F38+F39</f>
        <v>5.2839999999999998</v>
      </c>
      <c r="G40" s="75">
        <f>G37+G38+G39</f>
        <v>5.2839999999999998</v>
      </c>
      <c r="H40" s="75">
        <f>H37+H38+H39</f>
        <v>0</v>
      </c>
      <c r="I40" s="75">
        <f>I37+I38+I39</f>
        <v>0</v>
      </c>
      <c r="J40" s="75"/>
      <c r="K40" s="75">
        <f>K37+K38+K39</f>
        <v>0</v>
      </c>
      <c r="L40" s="75">
        <f>L37+L38+L39</f>
        <v>0</v>
      </c>
      <c r="M40" s="75">
        <f>M37+M38+M39</f>
        <v>0</v>
      </c>
      <c r="N40" s="75">
        <f>N37+N38+N39</f>
        <v>5.3040000000000003</v>
      </c>
      <c r="O40" s="125"/>
      <c r="P40" s="199">
        <f>SUM(E40:O40)</f>
        <v>21.176000000000002</v>
      </c>
      <c r="Q40" s="121"/>
      <c r="R40" s="121"/>
      <c r="S40" s="113"/>
      <c r="T40" s="113"/>
      <c r="U40" s="113"/>
      <c r="V40" s="113"/>
      <c r="W40" s="121"/>
      <c r="X40" s="121"/>
      <c r="Y40" s="121"/>
      <c r="Z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0"/>
      <c r="AS40" s="120"/>
      <c r="AT40" s="120"/>
      <c r="AU40" s="120"/>
      <c r="AV40" s="120"/>
      <c r="AW40" s="120"/>
      <c r="AX40" s="120"/>
      <c r="AY40" s="120"/>
      <c r="AZ40" s="120"/>
    </row>
    <row r="41" spans="1:52" s="15" customFormat="1" ht="24" thickBot="1">
      <c r="A41"/>
      <c r="B41"/>
      <c r="C41"/>
      <c r="D41" s="72" t="s">
        <v>64</v>
      </c>
      <c r="E41" s="71">
        <f>E40-E36</f>
        <v>0</v>
      </c>
      <c r="F41" s="71">
        <f>F40-F36</f>
        <v>0</v>
      </c>
      <c r="G41" s="71">
        <f>G40-G36</f>
        <v>0</v>
      </c>
      <c r="H41" s="71">
        <f>H40-H36</f>
        <v>0</v>
      </c>
      <c r="I41" s="71">
        <f>I40-I36</f>
        <v>0</v>
      </c>
      <c r="J41" s="71"/>
      <c r="K41" s="71">
        <f>K40-K36</f>
        <v>0</v>
      </c>
      <c r="L41" s="71">
        <f>L40-L36</f>
        <v>0</v>
      </c>
      <c r="M41" s="71">
        <f>M40-M36</f>
        <v>0</v>
      </c>
      <c r="N41" s="71">
        <f>N40-N36</f>
        <v>0</v>
      </c>
      <c r="O41" s="117"/>
      <c r="P41" s="198">
        <f>SUM(E41:O41)</f>
        <v>0</v>
      </c>
      <c r="Q41" s="121"/>
      <c r="R41" s="121"/>
      <c r="S41" s="113"/>
      <c r="T41" s="113"/>
      <c r="U41" s="113"/>
      <c r="V41" s="113"/>
      <c r="W41" s="121"/>
      <c r="X41" s="121"/>
      <c r="Y41" s="121"/>
      <c r="Z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0"/>
      <c r="AS41" s="120"/>
      <c r="AT41" s="120"/>
      <c r="AU41" s="120"/>
      <c r="AV41" s="120"/>
      <c r="AW41" s="120"/>
      <c r="AX41" s="120"/>
      <c r="AY41" s="120"/>
      <c r="AZ41" s="120"/>
    </row>
    <row r="42" spans="1:52" s="15" customFormat="1" ht="53.25" customHeight="1" thickBot="1">
      <c r="A42" s="34"/>
      <c r="B42" s="35"/>
      <c r="C42" s="35"/>
      <c r="D42" s="35"/>
      <c r="E42" s="60" t="s">
        <v>82</v>
      </c>
      <c r="F42" s="59" t="s">
        <v>52</v>
      </c>
      <c r="G42" s="61"/>
      <c r="H42" s="35"/>
      <c r="I42" s="35"/>
      <c r="J42" s="35"/>
      <c r="K42" s="35"/>
      <c r="L42" s="35"/>
      <c r="M42" s="35"/>
      <c r="N42" s="36"/>
      <c r="O42" s="120"/>
      <c r="P42" s="195"/>
      <c r="Q42" s="121"/>
      <c r="R42" s="121"/>
      <c r="S42" s="113"/>
      <c r="T42" s="113"/>
      <c r="U42" s="113"/>
      <c r="V42" s="113"/>
      <c r="W42" s="121"/>
      <c r="X42" s="121"/>
      <c r="Y42" s="121"/>
      <c r="Z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0"/>
      <c r="AS42" s="120"/>
      <c r="AT42" s="120"/>
      <c r="AU42" s="120"/>
      <c r="AV42" s="120"/>
      <c r="AW42" s="120"/>
      <c r="AX42" s="120"/>
      <c r="AY42" s="120"/>
      <c r="AZ42" s="120"/>
    </row>
    <row r="43" spans="1:52" s="15" customFormat="1" ht="40.5">
      <c r="A43" s="529" t="str">
        <f>E42</f>
        <v>II.</v>
      </c>
      <c r="B43" s="38" t="s">
        <v>50</v>
      </c>
      <c r="C43" s="533"/>
      <c r="D43" s="19" t="s">
        <v>9</v>
      </c>
      <c r="E43" s="65">
        <f>'Приложение 1 (ОТЧЕТНЫЙ ПЕРИОД)'!E105</f>
        <v>0</v>
      </c>
      <c r="F43" s="65">
        <f>'Приложение 1 (ОТЧЕТНЫЙ ПЕРИОД)'!F105</f>
        <v>0</v>
      </c>
      <c r="G43" s="65">
        <f>'Приложение 1 (ОТЧЕТНЫЙ ПЕРИОД)'!G105</f>
        <v>0</v>
      </c>
      <c r="H43" s="65">
        <f>'Приложение 1 (ОТЧЕТНЫЙ ПЕРИОД)'!H105</f>
        <v>0</v>
      </c>
      <c r="I43" s="65">
        <f>'Приложение 1 (ОТЧЕТНЫЙ ПЕРИОД)'!I105</f>
        <v>0</v>
      </c>
      <c r="J43" s="720"/>
      <c r="K43" s="65">
        <f>'Приложение 1 (ОТЧЕТНЫЙ ПЕРИОД)'!K105</f>
        <v>0</v>
      </c>
      <c r="L43" s="65">
        <f>'Приложение 1 (ОТЧЕТНЫЙ ПЕРИОД)'!L105</f>
        <v>0</v>
      </c>
      <c r="M43" s="65">
        <f>'Приложение 1 (ОТЧЕТНЫЙ ПЕРИОД)'!M105</f>
        <v>0</v>
      </c>
      <c r="N43" s="66">
        <f>'Приложение 1 (ОТЧЕТНЫЙ ПЕРИОД)'!N105</f>
        <v>0</v>
      </c>
      <c r="O43" s="120"/>
      <c r="P43" s="195"/>
      <c r="Q43" s="121"/>
      <c r="R43" s="712" t="str">
        <f>B44</f>
        <v>ЗДРАВООХРАНЕНИЕ</v>
      </c>
      <c r="S43" s="141" t="str">
        <f>D43</f>
        <v>Всего</v>
      </c>
      <c r="T43" s="141">
        <f>E43</f>
        <v>0</v>
      </c>
      <c r="U43" s="141">
        <f t="shared" ref="U43:V43" si="24">F43</f>
        <v>0</v>
      </c>
      <c r="V43" s="141">
        <f t="shared" si="24"/>
        <v>0</v>
      </c>
      <c r="W43" s="141" t="e">
        <f>F43/E43%</f>
        <v>#DIV/0!</v>
      </c>
      <c r="X43" s="142" t="e">
        <f>G43/F43%</f>
        <v>#DIV/0!</v>
      </c>
      <c r="Y43" s="121"/>
      <c r="Z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0"/>
      <c r="AS43" s="120"/>
      <c r="AT43" s="120"/>
      <c r="AU43" s="120"/>
      <c r="AV43" s="120"/>
      <c r="AW43" s="120"/>
      <c r="AX43" s="120"/>
      <c r="AY43" s="120"/>
      <c r="AZ43" s="120"/>
    </row>
    <row r="44" spans="1:52" s="15" customFormat="1" ht="23.25" customHeight="1">
      <c r="A44" s="530"/>
      <c r="B44" s="538" t="str">
        <f>F42</f>
        <v>ЗДРАВООХРАНЕНИЕ</v>
      </c>
      <c r="C44" s="533"/>
      <c r="D44" s="20" t="s">
        <v>18</v>
      </c>
      <c r="E44" s="62">
        <f>'Приложение 1 (ОТЧЕТНЫЙ ПЕРИОД)'!E106</f>
        <v>0</v>
      </c>
      <c r="F44" s="62">
        <f>'Приложение 1 (ОТЧЕТНЫЙ ПЕРИОД)'!F106</f>
        <v>0</v>
      </c>
      <c r="G44" s="62">
        <f>'Приложение 1 (ОТЧЕТНЫЙ ПЕРИОД)'!G106</f>
        <v>0</v>
      </c>
      <c r="H44" s="62">
        <f>'Приложение 1 (ОТЧЕТНЫЙ ПЕРИОД)'!H106</f>
        <v>0</v>
      </c>
      <c r="I44" s="62">
        <f>'Приложение 1 (ОТЧЕТНЫЙ ПЕРИОД)'!I106</f>
        <v>0</v>
      </c>
      <c r="J44" s="721"/>
      <c r="K44" s="62">
        <f>'Приложение 1 (ОТЧЕТНЫЙ ПЕРИОД)'!K106</f>
        <v>0</v>
      </c>
      <c r="L44" s="62">
        <f>'Приложение 1 (ОТЧЕТНЫЙ ПЕРИОД)'!L106</f>
        <v>0</v>
      </c>
      <c r="M44" s="62">
        <f>'Приложение 1 (ОТЧЕТНЫЙ ПЕРИОД)'!M106</f>
        <v>0</v>
      </c>
      <c r="N44" s="67">
        <f>'Приложение 1 (ОТЧЕТНЫЙ ПЕРИОД)'!N106</f>
        <v>0</v>
      </c>
      <c r="O44" s="120"/>
      <c r="P44" s="195"/>
      <c r="Q44" s="121"/>
      <c r="R44" s="713"/>
      <c r="S44" s="139"/>
      <c r="T44" s="139"/>
      <c r="U44" s="139"/>
      <c r="V44" s="139"/>
      <c r="W44" s="135"/>
      <c r="X44" s="136"/>
      <c r="Y44" s="121"/>
      <c r="Z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0"/>
      <c r="AS44" s="120"/>
      <c r="AT44" s="120"/>
      <c r="AU44" s="120"/>
      <c r="AV44" s="120"/>
      <c r="AW44" s="120"/>
      <c r="AX44" s="120"/>
      <c r="AY44" s="120"/>
      <c r="AZ44" s="120"/>
    </row>
    <row r="45" spans="1:52" s="15" customFormat="1" ht="23.25" customHeight="1">
      <c r="A45" s="530"/>
      <c r="B45" s="718"/>
      <c r="C45" s="533"/>
      <c r="D45" s="20" t="s">
        <v>10</v>
      </c>
      <c r="E45" s="62">
        <f>'Приложение 1 (ОТЧЕТНЫЙ ПЕРИОД)'!E107</f>
        <v>0</v>
      </c>
      <c r="F45" s="62">
        <f>'Приложение 1 (ОТЧЕТНЫЙ ПЕРИОД)'!F107</f>
        <v>0</v>
      </c>
      <c r="G45" s="62">
        <f>'Приложение 1 (ОТЧЕТНЫЙ ПЕРИОД)'!G107</f>
        <v>0</v>
      </c>
      <c r="H45" s="62">
        <f>'Приложение 1 (ОТЧЕТНЫЙ ПЕРИОД)'!H107</f>
        <v>0</v>
      </c>
      <c r="I45" s="62">
        <f>'Приложение 1 (ОТЧЕТНЫЙ ПЕРИОД)'!I107</f>
        <v>0</v>
      </c>
      <c r="J45" s="721"/>
      <c r="K45" s="62">
        <f>'Приложение 1 (ОТЧЕТНЫЙ ПЕРИОД)'!K107</f>
        <v>0</v>
      </c>
      <c r="L45" s="62">
        <f>'Приложение 1 (ОТЧЕТНЫЙ ПЕРИОД)'!L107</f>
        <v>0</v>
      </c>
      <c r="M45" s="62">
        <f>'Приложение 1 (ОТЧЕТНЫЙ ПЕРИОД)'!M107</f>
        <v>0</v>
      </c>
      <c r="N45" s="67">
        <f>'Приложение 1 (ОТЧЕТНЫЙ ПЕРИОД)'!N107</f>
        <v>0</v>
      </c>
      <c r="O45" s="120"/>
      <c r="P45" s="195"/>
      <c r="Q45" s="121"/>
      <c r="R45" s="713"/>
      <c r="S45" s="139"/>
      <c r="T45" s="139"/>
      <c r="U45" s="139"/>
      <c r="V45" s="139"/>
      <c r="W45" s="135"/>
      <c r="X45" s="136"/>
      <c r="Y45" s="121"/>
      <c r="Z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0"/>
      <c r="AS45" s="120"/>
      <c r="AT45" s="120"/>
      <c r="AU45" s="120"/>
      <c r="AV45" s="120"/>
      <c r="AW45" s="120"/>
      <c r="AX45" s="120"/>
      <c r="AY45" s="120"/>
      <c r="AZ45" s="120"/>
    </row>
    <row r="46" spans="1:52" s="15" customFormat="1" ht="23.25" customHeight="1" thickBot="1">
      <c r="A46" s="531"/>
      <c r="B46" s="719"/>
      <c r="C46" s="534"/>
      <c r="D46" s="54" t="s">
        <v>11</v>
      </c>
      <c r="E46" s="68">
        <f>'Приложение 1 (ОТЧЕТНЫЙ ПЕРИОД)'!E108</f>
        <v>0</v>
      </c>
      <c r="F46" s="68">
        <f>'Приложение 1 (ОТЧЕТНЫЙ ПЕРИОД)'!F108</f>
        <v>0</v>
      </c>
      <c r="G46" s="68">
        <f>'Приложение 1 (ОТЧЕТНЫЙ ПЕРИОД)'!G108</f>
        <v>0</v>
      </c>
      <c r="H46" s="68">
        <f>'Приложение 1 (ОТЧЕТНЫЙ ПЕРИОД)'!H108</f>
        <v>0</v>
      </c>
      <c r="I46" s="68">
        <f>'Приложение 1 (ОТЧЕТНЫЙ ПЕРИОД)'!I108</f>
        <v>0</v>
      </c>
      <c r="J46" s="722"/>
      <c r="K46" s="68">
        <f>'Приложение 1 (ОТЧЕТНЫЙ ПЕРИОД)'!K108</f>
        <v>0</v>
      </c>
      <c r="L46" s="68">
        <f>'Приложение 1 (ОТЧЕТНЫЙ ПЕРИОД)'!L108</f>
        <v>0</v>
      </c>
      <c r="M46" s="68">
        <f>'Приложение 1 (ОТЧЕТНЫЙ ПЕРИОД)'!M108</f>
        <v>0</v>
      </c>
      <c r="N46" s="69">
        <f>'Приложение 1 (ОТЧЕТНЫЙ ПЕРИОД)'!N108</f>
        <v>0</v>
      </c>
      <c r="O46" s="120"/>
      <c r="P46" s="195"/>
      <c r="Q46" s="121"/>
      <c r="R46" s="714"/>
      <c r="S46" s="140"/>
      <c r="T46" s="140"/>
      <c r="U46" s="140"/>
      <c r="V46" s="140"/>
      <c r="W46" s="137"/>
      <c r="X46" s="138"/>
      <c r="Y46" s="121"/>
      <c r="Z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0"/>
      <c r="AS46" s="120"/>
      <c r="AT46" s="120"/>
      <c r="AU46" s="120"/>
      <c r="AV46" s="120"/>
      <c r="AW46" s="120"/>
      <c r="AX46" s="120"/>
      <c r="AY46" s="120"/>
      <c r="AZ46" s="120"/>
    </row>
    <row r="47" spans="1:52" s="15" customFormat="1" ht="23.25">
      <c r="A47"/>
      <c r="B47"/>
      <c r="C47" s="73"/>
      <c r="D47" s="74" t="s">
        <v>64</v>
      </c>
      <c r="E47" s="75">
        <f>E44+E45+E46</f>
        <v>0</v>
      </c>
      <c r="F47" s="75">
        <f>F44+F45+F46</f>
        <v>0</v>
      </c>
      <c r="G47" s="75">
        <f>G44+G45+G46</f>
        <v>0</v>
      </c>
      <c r="H47" s="75">
        <f>H44+H45+H46</f>
        <v>0</v>
      </c>
      <c r="I47" s="75">
        <f>I44+I45+I46</f>
        <v>0</v>
      </c>
      <c r="J47" s="75"/>
      <c r="K47" s="75">
        <f>K44+K45+K46</f>
        <v>0</v>
      </c>
      <c r="L47" s="75">
        <f>L44+L45+L46</f>
        <v>0</v>
      </c>
      <c r="M47" s="75">
        <f>M44+M45+M46</f>
        <v>0</v>
      </c>
      <c r="N47" s="75">
        <f>N44+N45+N46</f>
        <v>0</v>
      </c>
      <c r="O47" s="125"/>
      <c r="P47" s="199">
        <f>SUM(E47:O47)</f>
        <v>0</v>
      </c>
      <c r="Q47" s="121"/>
      <c r="R47" s="121"/>
      <c r="S47" s="113"/>
      <c r="T47" s="113"/>
      <c r="U47" s="113"/>
      <c r="V47" s="113"/>
      <c r="W47" s="121"/>
      <c r="X47" s="121"/>
      <c r="Y47" s="121"/>
      <c r="Z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0"/>
      <c r="AS47" s="120"/>
      <c r="AT47" s="120"/>
      <c r="AU47" s="120"/>
      <c r="AV47" s="120"/>
      <c r="AW47" s="120"/>
      <c r="AX47" s="120"/>
      <c r="AY47" s="120"/>
      <c r="AZ47" s="120"/>
    </row>
    <row r="48" spans="1:52" s="15" customFormat="1" ht="24" thickBot="1">
      <c r="A48"/>
      <c r="B48"/>
      <c r="C48"/>
      <c r="D48" s="72" t="s">
        <v>64</v>
      </c>
      <c r="E48" s="71">
        <f>E47-E43</f>
        <v>0</v>
      </c>
      <c r="F48" s="71">
        <f>F47-F43</f>
        <v>0</v>
      </c>
      <c r="G48" s="71">
        <f>G47-G43</f>
        <v>0</v>
      </c>
      <c r="H48" s="71">
        <f>H47-H43</f>
        <v>0</v>
      </c>
      <c r="I48" s="71">
        <f>I47-I43</f>
        <v>0</v>
      </c>
      <c r="J48" s="71"/>
      <c r="K48" s="71">
        <f>K47-K43</f>
        <v>0</v>
      </c>
      <c r="L48" s="71">
        <f>L47-L43</f>
        <v>0</v>
      </c>
      <c r="M48" s="71">
        <f>M47-M43</f>
        <v>0</v>
      </c>
      <c r="N48" s="71">
        <f>N47-N43</f>
        <v>0</v>
      </c>
      <c r="O48" s="117"/>
      <c r="P48" s="198">
        <f>SUM(E48:O48)</f>
        <v>0</v>
      </c>
      <c r="Q48" s="121"/>
      <c r="R48" s="121"/>
      <c r="S48" s="113"/>
      <c r="T48" s="113"/>
      <c r="U48" s="113"/>
      <c r="V48" s="113"/>
      <c r="W48" s="121"/>
      <c r="X48" s="121"/>
      <c r="Y48" s="121"/>
      <c r="Z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0"/>
      <c r="AS48" s="120"/>
      <c r="AT48" s="120"/>
      <c r="AU48" s="120"/>
      <c r="AV48" s="120"/>
      <c r="AW48" s="120"/>
      <c r="AX48" s="120"/>
      <c r="AY48" s="120"/>
      <c r="AZ48" s="120"/>
    </row>
    <row r="49" spans="1:52" s="15" customFormat="1" ht="26.25" customHeight="1" thickBot="1">
      <c r="A49" s="734" t="s">
        <v>73</v>
      </c>
      <c r="B49" s="735"/>
      <c r="C49" s="735"/>
      <c r="D49" s="735"/>
      <c r="E49" s="735"/>
      <c r="F49" s="735"/>
      <c r="G49" s="735"/>
      <c r="H49" s="735"/>
      <c r="I49" s="735"/>
      <c r="J49" s="735"/>
      <c r="K49" s="736"/>
      <c r="L49" s="736"/>
      <c r="M49" s="736"/>
      <c r="N49" s="737"/>
      <c r="O49" s="117"/>
      <c r="P49" s="198"/>
      <c r="Q49" s="121"/>
      <c r="R49" s="121"/>
      <c r="S49" s="113"/>
      <c r="T49" s="113"/>
      <c r="U49" s="113"/>
      <c r="V49" s="113"/>
      <c r="W49" s="121"/>
      <c r="X49" s="121"/>
      <c r="Y49" s="121"/>
      <c r="Z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0"/>
      <c r="AS49" s="120"/>
      <c r="AT49" s="120"/>
      <c r="AU49" s="120"/>
      <c r="AV49" s="120"/>
      <c r="AW49" s="120"/>
      <c r="AX49" s="120"/>
      <c r="AY49" s="120"/>
      <c r="AZ49" s="120"/>
    </row>
    <row r="50" spans="1:52" s="15" customFormat="1" ht="46.5">
      <c r="A50" s="738" t="s">
        <v>12</v>
      </c>
      <c r="B50" s="154" t="s">
        <v>74</v>
      </c>
      <c r="C50" s="155"/>
      <c r="D50" s="178"/>
      <c r="E50" s="157">
        <f>'Приложение 1 (ОТЧЕТНЫЙ ПЕРИОД)'!E73</f>
        <v>10</v>
      </c>
      <c r="F50" s="157">
        <f>'Приложение 1 (ОТЧЕТНЫЙ ПЕРИОД)'!F73</f>
        <v>0</v>
      </c>
      <c r="G50" s="157">
        <f>'Приложение 1 (ОТЧЕТНЫЙ ПЕРИОД)'!G73</f>
        <v>0</v>
      </c>
      <c r="H50" s="157">
        <f>'Приложение 1 (ОТЧЕТНЫЙ ПЕРИОД)'!H73</f>
        <v>0</v>
      </c>
      <c r="I50" s="157">
        <f>'Приложение 1 (ОТЧЕТНЫЙ ПЕРИОД)'!I73</f>
        <v>0</v>
      </c>
      <c r="J50" s="170"/>
      <c r="K50" s="157">
        <f>'Приложение 1 (ОТЧЕТНЫЙ ПЕРИОД)'!K73</f>
        <v>0</v>
      </c>
      <c r="L50" s="157">
        <f>'Приложение 1 (ОТЧЕТНЫЙ ПЕРИОД)'!L73</f>
        <v>0</v>
      </c>
      <c r="M50" s="157">
        <f>'Приложение 1 (ОТЧЕТНЫЙ ПЕРИОД)'!M73</f>
        <v>0</v>
      </c>
      <c r="N50" s="171">
        <f>'Приложение 1 (ОТЧЕТНЫЙ ПЕРИОД)'!N73</f>
        <v>0</v>
      </c>
      <c r="O50" s="117"/>
      <c r="P50" s="198"/>
      <c r="Q50" s="121"/>
      <c r="R50" s="121"/>
      <c r="S50" s="113"/>
      <c r="T50" s="113"/>
      <c r="U50" s="113"/>
      <c r="V50" s="113"/>
      <c r="W50" s="121"/>
      <c r="X50" s="121"/>
      <c r="Y50" s="121"/>
      <c r="Z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0"/>
      <c r="AS50" s="120"/>
      <c r="AT50" s="120"/>
      <c r="AU50" s="120"/>
      <c r="AV50" s="120"/>
      <c r="AW50" s="120"/>
      <c r="AX50" s="120"/>
      <c r="AY50" s="120"/>
      <c r="AZ50" s="120"/>
    </row>
    <row r="51" spans="1:52" s="15" customFormat="1" ht="22.5" customHeight="1">
      <c r="A51" s="739"/>
      <c r="B51" s="4" t="s">
        <v>25</v>
      </c>
      <c r="C51" s="145"/>
      <c r="D51" s="179"/>
      <c r="E51" s="158">
        <f>'Приложение 1 (ОТЧЕТНЫЙ ПЕРИОД)'!E74</f>
        <v>11</v>
      </c>
      <c r="F51" s="146">
        <f>'Приложение 1 (ОТЧЕТНЫЙ ПЕРИОД)'!F74</f>
        <v>0</v>
      </c>
      <c r="G51" s="146">
        <f>'Приложение 1 (ОТЧЕТНЫЙ ПЕРИОД)'!G74</f>
        <v>0</v>
      </c>
      <c r="H51" s="146">
        <f>'Приложение 1 (ОТЧЕТНЫЙ ПЕРИОД)'!H74</f>
        <v>0</v>
      </c>
      <c r="I51" s="146">
        <f>'Приложение 1 (ОТЧЕТНЫЙ ПЕРИОД)'!I74</f>
        <v>0</v>
      </c>
      <c r="J51" s="172"/>
      <c r="K51" s="146">
        <f>'Приложение 1 (ОТЧЕТНЫЙ ПЕРИОД)'!K74</f>
        <v>0</v>
      </c>
      <c r="L51" s="146">
        <f>'Приложение 1 (ОТЧЕТНЫЙ ПЕРИОД)'!L74</f>
        <v>0</v>
      </c>
      <c r="M51" s="146">
        <f>'Приложение 1 (ОТЧЕТНЫЙ ПЕРИОД)'!M74</f>
        <v>0</v>
      </c>
      <c r="N51" s="173">
        <f>'Приложение 1 (ОТЧЕТНЫЙ ПЕРИОД)'!N74</f>
        <v>0</v>
      </c>
      <c r="O51" s="117"/>
      <c r="P51" s="198"/>
      <c r="Q51" s="121"/>
      <c r="R51" s="121"/>
      <c r="S51" s="113"/>
      <c r="T51" s="113"/>
      <c r="U51" s="113"/>
      <c r="V51" s="113"/>
      <c r="W51" s="121"/>
      <c r="X51" s="121"/>
      <c r="Y51" s="121"/>
      <c r="Z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0"/>
      <c r="AS51" s="120"/>
      <c r="AT51" s="120"/>
      <c r="AU51" s="120"/>
      <c r="AV51" s="120"/>
      <c r="AW51" s="120"/>
      <c r="AX51" s="120"/>
      <c r="AY51" s="120"/>
      <c r="AZ51" s="120"/>
    </row>
    <row r="52" spans="1:52" s="15" customFormat="1" ht="69.75">
      <c r="A52" s="739" t="s">
        <v>13</v>
      </c>
      <c r="B52" s="147" t="s">
        <v>75</v>
      </c>
      <c r="C52" s="148"/>
      <c r="D52" s="180"/>
      <c r="E52" s="150">
        <f>'Приложение 1 (ОТЧЕТНЫЙ ПЕРИОД)'!E75</f>
        <v>1625</v>
      </c>
      <c r="F52" s="150">
        <f>'Приложение 1 (ОТЧЕТНЫЙ ПЕРИОД)'!F75</f>
        <v>0</v>
      </c>
      <c r="G52" s="150">
        <f>'Приложение 1 (ОТЧЕТНЫЙ ПЕРИОД)'!G75</f>
        <v>0</v>
      </c>
      <c r="H52" s="150">
        <f>'Приложение 1 (ОТЧЕТНЫЙ ПЕРИОД)'!H75</f>
        <v>0</v>
      </c>
      <c r="I52" s="150">
        <f>'Приложение 1 (ОТЧЕТНЫЙ ПЕРИОД)'!I75</f>
        <v>0</v>
      </c>
      <c r="J52" s="174"/>
      <c r="K52" s="150">
        <f>'Приложение 1 (ОТЧЕТНЫЙ ПЕРИОД)'!K75</f>
        <v>0</v>
      </c>
      <c r="L52" s="150">
        <f>'Приложение 1 (ОТЧЕТНЫЙ ПЕРИОД)'!L75</f>
        <v>0</v>
      </c>
      <c r="M52" s="150">
        <f>'Приложение 1 (ОТЧЕТНЫЙ ПЕРИОД)'!M75</f>
        <v>0</v>
      </c>
      <c r="N52" s="175">
        <f>'Приложение 1 (ОТЧЕТНЫЙ ПЕРИОД)'!N75</f>
        <v>0</v>
      </c>
      <c r="O52" s="117"/>
      <c r="P52" s="198"/>
      <c r="Q52" s="121"/>
      <c r="R52" s="121"/>
      <c r="S52" s="113"/>
      <c r="T52" s="113"/>
      <c r="U52" s="113"/>
      <c r="V52" s="113"/>
      <c r="W52" s="121"/>
      <c r="X52" s="121"/>
      <c r="Y52" s="121"/>
      <c r="Z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0"/>
      <c r="AS52" s="120"/>
      <c r="AT52" s="120"/>
      <c r="AU52" s="120"/>
      <c r="AV52" s="120"/>
      <c r="AW52" s="120"/>
      <c r="AX52" s="120"/>
      <c r="AY52" s="120"/>
      <c r="AZ52" s="120"/>
    </row>
    <row r="53" spans="1:52" s="15" customFormat="1" ht="22.5" customHeight="1">
      <c r="A53" s="739"/>
      <c r="B53" s="4" t="s">
        <v>25</v>
      </c>
      <c r="C53" s="145"/>
      <c r="D53" s="179"/>
      <c r="E53" s="158">
        <f>'Приложение 1 (ОТЧЕТНЫЙ ПЕРИОД)'!E76</f>
        <v>1271</v>
      </c>
      <c r="F53" s="146">
        <f>'Приложение 1 (ОТЧЕТНЫЙ ПЕРИОД)'!F76</f>
        <v>0</v>
      </c>
      <c r="G53" s="146">
        <f>'Приложение 1 (ОТЧЕТНЫЙ ПЕРИОД)'!G76</f>
        <v>0</v>
      </c>
      <c r="H53" s="146">
        <f>'Приложение 1 (ОТЧЕТНЫЙ ПЕРИОД)'!H76</f>
        <v>0</v>
      </c>
      <c r="I53" s="146">
        <f>'Приложение 1 (ОТЧЕТНЫЙ ПЕРИОД)'!I76</f>
        <v>0</v>
      </c>
      <c r="J53" s="172"/>
      <c r="K53" s="146">
        <f>'Приложение 1 (ОТЧЕТНЫЙ ПЕРИОД)'!K76</f>
        <v>0</v>
      </c>
      <c r="L53" s="146">
        <f>'Приложение 1 (ОТЧЕТНЫЙ ПЕРИОД)'!L76</f>
        <v>0</v>
      </c>
      <c r="M53" s="146">
        <f>'Приложение 1 (ОТЧЕТНЫЙ ПЕРИОД)'!M76</f>
        <v>0</v>
      </c>
      <c r="N53" s="173">
        <f>'Приложение 1 (ОТЧЕТНЫЙ ПЕРИОД)'!N76</f>
        <v>0</v>
      </c>
      <c r="O53" s="117"/>
      <c r="P53" s="198"/>
      <c r="Q53" s="121"/>
      <c r="R53" s="121"/>
      <c r="S53" s="113"/>
      <c r="T53" s="113"/>
      <c r="U53" s="113"/>
      <c r="V53" s="113"/>
      <c r="W53" s="121"/>
      <c r="X53" s="121"/>
      <c r="Y53" s="121"/>
      <c r="Z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0"/>
      <c r="AS53" s="120"/>
      <c r="AT53" s="120"/>
      <c r="AU53" s="120"/>
      <c r="AV53" s="120"/>
      <c r="AW53" s="120"/>
      <c r="AX53" s="120"/>
      <c r="AY53" s="120"/>
      <c r="AZ53" s="120"/>
    </row>
    <row r="54" spans="1:52" s="15" customFormat="1" ht="93">
      <c r="A54" s="739" t="s">
        <v>76</v>
      </c>
      <c r="B54" s="147" t="s">
        <v>77</v>
      </c>
      <c r="C54" s="148"/>
      <c r="D54" s="180"/>
      <c r="E54" s="150">
        <f>'Приложение 1 (ОТЧЕТНЫЙ ПЕРИОД)'!E77</f>
        <v>1</v>
      </c>
      <c r="F54" s="150">
        <f>'Приложение 1 (ОТЧЕТНЫЙ ПЕРИОД)'!F77</f>
        <v>0</v>
      </c>
      <c r="G54" s="150">
        <f>'Приложение 1 (ОТЧЕТНЫЙ ПЕРИОД)'!G77</f>
        <v>0</v>
      </c>
      <c r="H54" s="150">
        <f>'Приложение 1 (ОТЧЕТНЫЙ ПЕРИОД)'!H77</f>
        <v>0</v>
      </c>
      <c r="I54" s="150">
        <f>'Приложение 1 (ОТЧЕТНЫЙ ПЕРИОД)'!I77</f>
        <v>0</v>
      </c>
      <c r="J54" s="174"/>
      <c r="K54" s="150">
        <f>'Приложение 1 (ОТЧЕТНЫЙ ПЕРИОД)'!K77</f>
        <v>0</v>
      </c>
      <c r="L54" s="150">
        <f>'Приложение 1 (ОТЧЕТНЫЙ ПЕРИОД)'!L77</f>
        <v>0</v>
      </c>
      <c r="M54" s="150">
        <f>'Приложение 1 (ОТЧЕТНЫЙ ПЕРИОД)'!M77</f>
        <v>0</v>
      </c>
      <c r="N54" s="175">
        <f>'Приложение 1 (ОТЧЕТНЫЙ ПЕРИОД)'!N77</f>
        <v>0</v>
      </c>
      <c r="O54" s="117"/>
      <c r="P54" s="198"/>
      <c r="Q54" s="121"/>
      <c r="R54" s="121"/>
      <c r="S54" s="113"/>
      <c r="T54" s="113"/>
      <c r="U54" s="113"/>
      <c r="V54" s="113"/>
      <c r="W54" s="121"/>
      <c r="X54" s="121"/>
      <c r="Y54" s="121"/>
      <c r="Z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0"/>
      <c r="AS54" s="120"/>
      <c r="AT54" s="120"/>
      <c r="AU54" s="120"/>
      <c r="AV54" s="120"/>
      <c r="AW54" s="120"/>
      <c r="AX54" s="120"/>
      <c r="AY54" s="120"/>
      <c r="AZ54" s="120"/>
    </row>
    <row r="55" spans="1:52" s="15" customFormat="1" ht="22.5" customHeight="1">
      <c r="A55" s="739"/>
      <c r="B55" s="4" t="s">
        <v>25</v>
      </c>
      <c r="C55" s="145"/>
      <c r="D55" s="179"/>
      <c r="E55" s="158">
        <f>'Приложение 1 (ОТЧЕТНЫЙ ПЕРИОД)'!E78</f>
        <v>0</v>
      </c>
      <c r="F55" s="146">
        <f>'Приложение 1 (ОТЧЕТНЫЙ ПЕРИОД)'!F78</f>
        <v>0</v>
      </c>
      <c r="G55" s="146">
        <f>'Приложение 1 (ОТЧЕТНЫЙ ПЕРИОД)'!G78</f>
        <v>0</v>
      </c>
      <c r="H55" s="146">
        <f>'Приложение 1 (ОТЧЕТНЫЙ ПЕРИОД)'!H78</f>
        <v>0</v>
      </c>
      <c r="I55" s="146">
        <f>'Приложение 1 (ОТЧЕТНЫЙ ПЕРИОД)'!I78</f>
        <v>0</v>
      </c>
      <c r="J55" s="172"/>
      <c r="K55" s="146">
        <f>'Приложение 1 (ОТЧЕТНЫЙ ПЕРИОД)'!K78</f>
        <v>0</v>
      </c>
      <c r="L55" s="146">
        <f>'Приложение 1 (ОТЧЕТНЫЙ ПЕРИОД)'!L78</f>
        <v>0</v>
      </c>
      <c r="M55" s="146">
        <f>'Приложение 1 (ОТЧЕТНЫЙ ПЕРИОД)'!M78</f>
        <v>0</v>
      </c>
      <c r="N55" s="173">
        <f>'Приложение 1 (ОТЧЕТНЫЙ ПЕРИОД)'!N78</f>
        <v>0</v>
      </c>
      <c r="O55" s="117"/>
      <c r="P55" s="198"/>
      <c r="Q55" s="121"/>
      <c r="R55" s="121"/>
      <c r="S55" s="113"/>
      <c r="T55" s="113"/>
      <c r="U55" s="113"/>
      <c r="V55" s="113"/>
      <c r="W55" s="121"/>
      <c r="X55" s="121"/>
      <c r="Y55" s="121"/>
      <c r="Z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0"/>
      <c r="AS55" s="120"/>
      <c r="AT55" s="120"/>
      <c r="AU55" s="120"/>
      <c r="AV55" s="120"/>
      <c r="AW55" s="120"/>
      <c r="AX55" s="120"/>
      <c r="AY55" s="120"/>
      <c r="AZ55" s="120"/>
    </row>
    <row r="56" spans="1:52" s="15" customFormat="1" ht="93">
      <c r="A56" s="739" t="s">
        <v>78</v>
      </c>
      <c r="B56" s="147" t="s">
        <v>79</v>
      </c>
      <c r="C56" s="148"/>
      <c r="D56" s="180"/>
      <c r="E56" s="150">
        <f>'Приложение 1 (ОТЧЕТНЫЙ ПЕРИОД)'!E79</f>
        <v>1</v>
      </c>
      <c r="F56" s="150">
        <f>'Приложение 1 (ОТЧЕТНЫЙ ПЕРИОД)'!F79</f>
        <v>0</v>
      </c>
      <c r="G56" s="150">
        <f>'Приложение 1 (ОТЧЕТНЫЙ ПЕРИОД)'!G79</f>
        <v>0</v>
      </c>
      <c r="H56" s="150">
        <f>'Приложение 1 (ОТЧЕТНЫЙ ПЕРИОД)'!H79</f>
        <v>0</v>
      </c>
      <c r="I56" s="150">
        <f>'Приложение 1 (ОТЧЕТНЫЙ ПЕРИОД)'!I79</f>
        <v>0</v>
      </c>
      <c r="J56" s="174"/>
      <c r="K56" s="150">
        <f>'Приложение 1 (ОТЧЕТНЫЙ ПЕРИОД)'!K79</f>
        <v>0</v>
      </c>
      <c r="L56" s="150">
        <f>'Приложение 1 (ОТЧЕТНЫЙ ПЕРИОД)'!L79</f>
        <v>0</v>
      </c>
      <c r="M56" s="150">
        <f>'Приложение 1 (ОТЧЕТНЫЙ ПЕРИОД)'!M79</f>
        <v>0</v>
      </c>
      <c r="N56" s="175">
        <f>'Приложение 1 (ОТЧЕТНЫЙ ПЕРИОД)'!N79</f>
        <v>0</v>
      </c>
      <c r="O56" s="117"/>
      <c r="P56" s="198"/>
      <c r="Q56" s="121"/>
      <c r="R56" s="121"/>
      <c r="S56" s="113"/>
      <c r="T56" s="113"/>
      <c r="U56" s="113"/>
      <c r="V56" s="113"/>
      <c r="W56" s="121"/>
      <c r="X56" s="121"/>
      <c r="Y56" s="121"/>
      <c r="Z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2" s="15" customFormat="1" ht="23.25" customHeight="1" thickBot="1">
      <c r="A57" s="740"/>
      <c r="B57" s="151" t="s">
        <v>25</v>
      </c>
      <c r="C57" s="152"/>
      <c r="D57" s="181"/>
      <c r="E57" s="159">
        <f>'Приложение 1 (ОТЧЕТНЫЙ ПЕРИОД)'!E80</f>
        <v>0</v>
      </c>
      <c r="F57" s="153">
        <f>'Приложение 1 (ОТЧЕТНЫЙ ПЕРИОД)'!F80</f>
        <v>0</v>
      </c>
      <c r="G57" s="153">
        <f>'Приложение 1 (ОТЧЕТНЫЙ ПЕРИОД)'!G80</f>
        <v>0</v>
      </c>
      <c r="H57" s="153">
        <f>'Приложение 1 (ОТЧЕТНЫЙ ПЕРИОД)'!H80</f>
        <v>0</v>
      </c>
      <c r="I57" s="153">
        <f>'Приложение 1 (ОТЧЕТНЫЙ ПЕРИОД)'!I80</f>
        <v>0</v>
      </c>
      <c r="J57" s="176"/>
      <c r="K57" s="153">
        <f>'Приложение 1 (ОТЧЕТНЫЙ ПЕРИОД)'!K80</f>
        <v>0</v>
      </c>
      <c r="L57" s="153">
        <f>'Приложение 1 (ОТЧЕТНЫЙ ПЕРИОД)'!L80</f>
        <v>0</v>
      </c>
      <c r="M57" s="153">
        <f>'Приложение 1 (ОТЧЕТНЫЙ ПЕРИОД)'!M80</f>
        <v>0</v>
      </c>
      <c r="N57" s="177">
        <f>'Приложение 1 (ОТЧЕТНЫЙ ПЕРИОД)'!N80</f>
        <v>0</v>
      </c>
      <c r="O57" s="117"/>
      <c r="P57" s="198"/>
      <c r="Q57" s="121"/>
      <c r="R57" s="121"/>
      <c r="S57" s="113"/>
      <c r="T57" s="113"/>
      <c r="U57" s="113"/>
      <c r="V57" s="113"/>
      <c r="W57" s="121"/>
      <c r="X57" s="121"/>
      <c r="Y57" s="121"/>
      <c r="Z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0"/>
      <c r="AS57" s="120"/>
      <c r="AT57" s="120"/>
      <c r="AU57" s="120"/>
      <c r="AV57" s="120"/>
      <c r="AW57" s="120"/>
      <c r="AX57" s="120"/>
      <c r="AY57" s="120"/>
      <c r="AZ57" s="120"/>
    </row>
    <row r="58" spans="1:52" s="15" customFormat="1" ht="9.75" customHeight="1">
      <c r="A58"/>
      <c r="B58"/>
      <c r="C58"/>
      <c r="D58" s="72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117"/>
      <c r="P58" s="198"/>
      <c r="Q58" s="121"/>
      <c r="R58" s="121"/>
      <c r="S58" s="113"/>
      <c r="T58" s="113"/>
      <c r="U58" s="113"/>
      <c r="V58" s="113"/>
      <c r="W58" s="121"/>
      <c r="X58" s="121"/>
      <c r="Y58" s="121"/>
      <c r="Z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0"/>
      <c r="AS58" s="120"/>
      <c r="AT58" s="120"/>
      <c r="AU58" s="120"/>
      <c r="AV58" s="120"/>
      <c r="AW58" s="120"/>
      <c r="AX58" s="120"/>
      <c r="AY58" s="120"/>
      <c r="AZ58" s="120"/>
    </row>
    <row r="59" spans="1:52" s="15" customFormat="1" ht="10.5" customHeight="1" thickBot="1">
      <c r="A59"/>
      <c r="B59"/>
      <c r="C59"/>
      <c r="D59" s="72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117"/>
      <c r="P59" s="198"/>
      <c r="Q59" s="121"/>
      <c r="R59" s="121"/>
      <c r="S59" s="113"/>
      <c r="T59" s="113"/>
      <c r="U59" s="113"/>
      <c r="V59" s="113"/>
      <c r="W59" s="121"/>
      <c r="X59" s="121"/>
      <c r="Y59" s="121"/>
      <c r="Z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0"/>
      <c r="AS59" s="120"/>
      <c r="AT59" s="120"/>
      <c r="AU59" s="120"/>
      <c r="AV59" s="120"/>
      <c r="AW59" s="120"/>
      <c r="AX59" s="120"/>
      <c r="AY59" s="120"/>
      <c r="AZ59" s="120"/>
    </row>
    <row r="60" spans="1:52" s="15" customFormat="1" ht="39.75" customHeight="1" thickBot="1">
      <c r="A60" s="34"/>
      <c r="B60" s="35"/>
      <c r="C60" s="35"/>
      <c r="D60" s="35"/>
      <c r="E60" s="60" t="s">
        <v>83</v>
      </c>
      <c r="F60" s="59" t="s">
        <v>53</v>
      </c>
      <c r="G60" s="61"/>
      <c r="H60" s="35"/>
      <c r="I60" s="35"/>
      <c r="J60" s="35"/>
      <c r="K60" s="35"/>
      <c r="L60" s="35"/>
      <c r="M60" s="35"/>
      <c r="N60" s="36"/>
      <c r="O60" s="120"/>
      <c r="P60" s="195"/>
      <c r="Q60" s="121"/>
      <c r="R60" s="121"/>
      <c r="S60" s="113"/>
      <c r="T60" s="113"/>
      <c r="U60" s="113"/>
      <c r="V60" s="113"/>
      <c r="W60" s="121"/>
      <c r="X60" s="121"/>
      <c r="Y60" s="121"/>
      <c r="Z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0"/>
      <c r="AS60" s="120"/>
      <c r="AT60" s="120"/>
      <c r="AU60" s="120"/>
      <c r="AV60" s="120"/>
      <c r="AW60" s="120"/>
      <c r="AX60" s="120"/>
      <c r="AY60" s="120"/>
      <c r="AZ60" s="120"/>
    </row>
    <row r="61" spans="1:52" s="15" customFormat="1" ht="40.5">
      <c r="A61" s="530" t="str">
        <f>E60</f>
        <v>III.</v>
      </c>
      <c r="B61" s="38" t="s">
        <v>50</v>
      </c>
      <c r="C61" s="533"/>
      <c r="D61" s="19" t="s">
        <v>9</v>
      </c>
      <c r="E61" s="65">
        <f>'Приложение 1 (ОТЧЕТНЫЙ ПЕРИОД)'!E165</f>
        <v>0</v>
      </c>
      <c r="F61" s="65">
        <f>'Приложение 1 (ОТЧЕТНЫЙ ПЕРИОД)'!F165</f>
        <v>0</v>
      </c>
      <c r="G61" s="65">
        <f>'Приложение 1 (ОТЧЕТНЫЙ ПЕРИОД)'!G165</f>
        <v>0</v>
      </c>
      <c r="H61" s="65">
        <f>'Приложение 1 (ОТЧЕТНЫЙ ПЕРИОД)'!H165</f>
        <v>0</v>
      </c>
      <c r="I61" s="65">
        <f>'Приложение 1 (ОТЧЕТНЫЙ ПЕРИОД)'!I165</f>
        <v>0</v>
      </c>
      <c r="J61" s="720"/>
      <c r="K61" s="65">
        <f>'Приложение 1 (ОТЧЕТНЫЙ ПЕРИОД)'!K165</f>
        <v>0</v>
      </c>
      <c r="L61" s="65">
        <f>'Приложение 1 (ОТЧЕТНЫЙ ПЕРИОД)'!L165</f>
        <v>0</v>
      </c>
      <c r="M61" s="65">
        <f>'Приложение 1 (ОТЧЕТНЫЙ ПЕРИОД)'!M165</f>
        <v>0</v>
      </c>
      <c r="N61" s="66">
        <f>'Приложение 1 (ОТЧЕТНЫЙ ПЕРИОД)'!N165</f>
        <v>0</v>
      </c>
      <c r="O61" s="120"/>
      <c r="P61" s="195"/>
      <c r="Q61" s="121"/>
      <c r="R61" s="712" t="str">
        <f>B62</f>
        <v>ОБРАЗОВАНИЕ</v>
      </c>
      <c r="S61" s="141" t="str">
        <f>D61</f>
        <v>Всего</v>
      </c>
      <c r="T61" s="141">
        <f>E61</f>
        <v>0</v>
      </c>
      <c r="U61" s="141">
        <f t="shared" ref="U61:V61" si="25">F61</f>
        <v>0</v>
      </c>
      <c r="V61" s="141">
        <f t="shared" si="25"/>
        <v>0</v>
      </c>
      <c r="W61" s="141" t="e">
        <f>F61/E61%</f>
        <v>#DIV/0!</v>
      </c>
      <c r="X61" s="142" t="e">
        <f>G61/F61%</f>
        <v>#DIV/0!</v>
      </c>
      <c r="Y61" s="121"/>
      <c r="Z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0"/>
      <c r="AS61" s="120"/>
      <c r="AT61" s="120"/>
      <c r="AU61" s="120"/>
      <c r="AV61" s="120"/>
      <c r="AW61" s="120"/>
      <c r="AX61" s="120"/>
      <c r="AY61" s="120"/>
      <c r="AZ61" s="120"/>
    </row>
    <row r="62" spans="1:52" s="15" customFormat="1" ht="23.25" customHeight="1">
      <c r="A62" s="530"/>
      <c r="B62" s="538" t="str">
        <f>F60</f>
        <v>ОБРАЗОВАНИЕ</v>
      </c>
      <c r="C62" s="533"/>
      <c r="D62" s="20" t="s">
        <v>18</v>
      </c>
      <c r="E62" s="62">
        <f>'Приложение 1 (ОТЧЕТНЫЙ ПЕРИОД)'!E166</f>
        <v>0</v>
      </c>
      <c r="F62" s="62">
        <f>'Приложение 1 (ОТЧЕТНЫЙ ПЕРИОД)'!F166</f>
        <v>0</v>
      </c>
      <c r="G62" s="62">
        <f>'Приложение 1 (ОТЧЕТНЫЙ ПЕРИОД)'!G166</f>
        <v>0</v>
      </c>
      <c r="H62" s="62">
        <f>'Приложение 1 (ОТЧЕТНЫЙ ПЕРИОД)'!H166</f>
        <v>0</v>
      </c>
      <c r="I62" s="62">
        <f>'Приложение 1 (ОТЧЕТНЫЙ ПЕРИОД)'!I166</f>
        <v>0</v>
      </c>
      <c r="J62" s="721"/>
      <c r="K62" s="62">
        <f>'Приложение 1 (ОТЧЕТНЫЙ ПЕРИОД)'!K166</f>
        <v>0</v>
      </c>
      <c r="L62" s="62">
        <f>'Приложение 1 (ОТЧЕТНЫЙ ПЕРИОД)'!L166</f>
        <v>0</v>
      </c>
      <c r="M62" s="62">
        <f>'Приложение 1 (ОТЧЕТНЫЙ ПЕРИОД)'!M166</f>
        <v>0</v>
      </c>
      <c r="N62" s="67">
        <f>'Приложение 1 (ОТЧЕТНЫЙ ПЕРИОД)'!N166</f>
        <v>0</v>
      </c>
      <c r="O62" s="120"/>
      <c r="P62" s="195"/>
      <c r="Q62" s="121"/>
      <c r="R62" s="713"/>
      <c r="S62" s="139"/>
      <c r="T62" s="139"/>
      <c r="U62" s="139"/>
      <c r="V62" s="139"/>
      <c r="W62" s="135"/>
      <c r="X62" s="136"/>
      <c r="Y62" s="121"/>
      <c r="Z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0"/>
      <c r="AS62" s="120"/>
      <c r="AT62" s="120"/>
      <c r="AU62" s="120"/>
      <c r="AV62" s="120"/>
      <c r="AW62" s="120"/>
      <c r="AX62" s="120"/>
      <c r="AY62" s="120"/>
      <c r="AZ62" s="120"/>
    </row>
    <row r="63" spans="1:52" s="15" customFormat="1" ht="23.25" customHeight="1">
      <c r="A63" s="530"/>
      <c r="B63" s="718"/>
      <c r="C63" s="533"/>
      <c r="D63" s="20" t="s">
        <v>10</v>
      </c>
      <c r="E63" s="62">
        <f>'Приложение 1 (ОТЧЕТНЫЙ ПЕРИОД)'!E167</f>
        <v>0</v>
      </c>
      <c r="F63" s="62">
        <f>'Приложение 1 (ОТЧЕТНЫЙ ПЕРИОД)'!F167</f>
        <v>0</v>
      </c>
      <c r="G63" s="62">
        <f>'Приложение 1 (ОТЧЕТНЫЙ ПЕРИОД)'!G167</f>
        <v>0</v>
      </c>
      <c r="H63" s="62">
        <f>'Приложение 1 (ОТЧЕТНЫЙ ПЕРИОД)'!H167</f>
        <v>0</v>
      </c>
      <c r="I63" s="62">
        <f>'Приложение 1 (ОТЧЕТНЫЙ ПЕРИОД)'!I167</f>
        <v>0</v>
      </c>
      <c r="J63" s="721"/>
      <c r="K63" s="62">
        <f>'Приложение 1 (ОТЧЕТНЫЙ ПЕРИОД)'!K167</f>
        <v>0</v>
      </c>
      <c r="L63" s="62">
        <f>'Приложение 1 (ОТЧЕТНЫЙ ПЕРИОД)'!L167</f>
        <v>0</v>
      </c>
      <c r="M63" s="62">
        <f>'Приложение 1 (ОТЧЕТНЫЙ ПЕРИОД)'!M167</f>
        <v>0</v>
      </c>
      <c r="N63" s="67">
        <f>'Приложение 1 (ОТЧЕТНЫЙ ПЕРИОД)'!N167</f>
        <v>0</v>
      </c>
      <c r="O63" s="120"/>
      <c r="P63" s="195"/>
      <c r="Q63" s="121"/>
      <c r="R63" s="713"/>
      <c r="S63" s="139"/>
      <c r="T63" s="139"/>
      <c r="U63" s="139"/>
      <c r="V63" s="139"/>
      <c r="W63" s="135"/>
      <c r="X63" s="136"/>
      <c r="Y63" s="121"/>
      <c r="Z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0"/>
      <c r="AS63" s="120"/>
      <c r="AT63" s="120"/>
      <c r="AU63" s="120"/>
      <c r="AV63" s="120"/>
      <c r="AW63" s="120"/>
      <c r="AX63" s="120"/>
      <c r="AY63" s="120"/>
      <c r="AZ63" s="120"/>
    </row>
    <row r="64" spans="1:52" s="15" customFormat="1" ht="23.25" customHeight="1" thickBot="1">
      <c r="A64" s="531"/>
      <c r="B64" s="719"/>
      <c r="C64" s="534"/>
      <c r="D64" s="54" t="s">
        <v>11</v>
      </c>
      <c r="E64" s="68">
        <f>'Приложение 1 (ОТЧЕТНЫЙ ПЕРИОД)'!E168</f>
        <v>0</v>
      </c>
      <c r="F64" s="68">
        <f>'Приложение 1 (ОТЧЕТНЫЙ ПЕРИОД)'!F168</f>
        <v>0</v>
      </c>
      <c r="G64" s="68">
        <f>'Приложение 1 (ОТЧЕТНЫЙ ПЕРИОД)'!G168</f>
        <v>0</v>
      </c>
      <c r="H64" s="68">
        <f>'Приложение 1 (ОТЧЕТНЫЙ ПЕРИОД)'!H168</f>
        <v>0</v>
      </c>
      <c r="I64" s="68">
        <f>'Приложение 1 (ОТЧЕТНЫЙ ПЕРИОД)'!I168</f>
        <v>0</v>
      </c>
      <c r="J64" s="722"/>
      <c r="K64" s="68">
        <f>'Приложение 1 (ОТЧЕТНЫЙ ПЕРИОД)'!K168</f>
        <v>0</v>
      </c>
      <c r="L64" s="68">
        <f>'Приложение 1 (ОТЧЕТНЫЙ ПЕРИОД)'!L168</f>
        <v>0</v>
      </c>
      <c r="M64" s="68">
        <f>'Приложение 1 (ОТЧЕТНЫЙ ПЕРИОД)'!M168</f>
        <v>0</v>
      </c>
      <c r="N64" s="69">
        <f>'Приложение 1 (ОТЧЕТНЫЙ ПЕРИОД)'!N168</f>
        <v>0</v>
      </c>
      <c r="O64" s="120"/>
      <c r="P64" s="195"/>
      <c r="Q64" s="121"/>
      <c r="R64" s="714"/>
      <c r="S64" s="140"/>
      <c r="T64" s="140"/>
      <c r="U64" s="140"/>
      <c r="V64" s="140"/>
      <c r="W64" s="137"/>
      <c r="X64" s="138"/>
      <c r="Y64" s="121"/>
      <c r="Z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0"/>
      <c r="AS64" s="120"/>
      <c r="AT64" s="120"/>
      <c r="AU64" s="120"/>
      <c r="AV64" s="120"/>
      <c r="AW64" s="120"/>
      <c r="AX64" s="120"/>
      <c r="AY64" s="120"/>
      <c r="AZ64" s="120"/>
    </row>
    <row r="65" spans="1:52" s="15" customFormat="1" ht="23.25">
      <c r="A65"/>
      <c r="B65"/>
      <c r="C65" s="73"/>
      <c r="D65" s="74" t="s">
        <v>64</v>
      </c>
      <c r="E65" s="75">
        <f>E62+E63+E64</f>
        <v>0</v>
      </c>
      <c r="F65" s="75">
        <f>F62+F63+F64</f>
        <v>0</v>
      </c>
      <c r="G65" s="75">
        <f>G62+G63+G64</f>
        <v>0</v>
      </c>
      <c r="H65" s="75">
        <f>H62+H63+H64</f>
        <v>0</v>
      </c>
      <c r="I65" s="75">
        <f>I62+I63+I64</f>
        <v>0</v>
      </c>
      <c r="J65" s="75"/>
      <c r="K65" s="75">
        <f>K62+K63+K64</f>
        <v>0</v>
      </c>
      <c r="L65" s="75">
        <f>L62+L63+L64</f>
        <v>0</v>
      </c>
      <c r="M65" s="75">
        <f>M62+M63+M64</f>
        <v>0</v>
      </c>
      <c r="N65" s="75">
        <f>N62+N63+N64</f>
        <v>0</v>
      </c>
      <c r="O65" s="125"/>
      <c r="P65" s="199">
        <f>SUM(E65:O65)</f>
        <v>0</v>
      </c>
      <c r="Q65" s="121"/>
      <c r="R65" s="121"/>
      <c r="S65" s="113"/>
      <c r="T65" s="113"/>
      <c r="U65" s="113"/>
      <c r="V65" s="113"/>
      <c r="W65" s="121"/>
      <c r="X65" s="121"/>
      <c r="Y65" s="121"/>
      <c r="Z65" s="121"/>
      <c r="AA65" s="121"/>
      <c r="AB65" s="113"/>
      <c r="AC65" s="113"/>
      <c r="AD65" s="113"/>
      <c r="AE65" s="113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0"/>
      <c r="AS65" s="120"/>
      <c r="AT65" s="120"/>
      <c r="AU65" s="120"/>
      <c r="AV65" s="120"/>
      <c r="AW65" s="120"/>
      <c r="AX65" s="120"/>
      <c r="AY65" s="120"/>
      <c r="AZ65" s="120"/>
    </row>
    <row r="66" spans="1:52" s="15" customFormat="1" ht="24" thickBot="1">
      <c r="A66"/>
      <c r="B66"/>
      <c r="C66"/>
      <c r="D66" s="72" t="s">
        <v>64</v>
      </c>
      <c r="E66" s="71">
        <f>E65-E61</f>
        <v>0</v>
      </c>
      <c r="F66" s="71">
        <f>F65-F61</f>
        <v>0</v>
      </c>
      <c r="G66" s="71">
        <f>G65-G61</f>
        <v>0</v>
      </c>
      <c r="H66" s="71">
        <f>H65-H61</f>
        <v>0</v>
      </c>
      <c r="I66" s="71">
        <f>I65-I61</f>
        <v>0</v>
      </c>
      <c r="J66" s="71"/>
      <c r="K66" s="71">
        <f>K65-K61</f>
        <v>0</v>
      </c>
      <c r="L66" s="71">
        <f>L65-L61</f>
        <v>0</v>
      </c>
      <c r="M66" s="71">
        <f>M65-M61</f>
        <v>0</v>
      </c>
      <c r="N66" s="71">
        <f>N65-N61</f>
        <v>0</v>
      </c>
      <c r="O66" s="117"/>
      <c r="P66" s="198">
        <f>SUM(E66:O66)</f>
        <v>0</v>
      </c>
      <c r="Q66" s="121"/>
      <c r="R66" s="121"/>
      <c r="S66" s="113"/>
      <c r="T66" s="113"/>
      <c r="U66" s="113"/>
      <c r="V66" s="113"/>
      <c r="W66" s="121"/>
      <c r="X66" s="121"/>
      <c r="Y66" s="121"/>
      <c r="Z66" s="121"/>
      <c r="AA66" s="121"/>
      <c r="AB66" s="113"/>
      <c r="AC66" s="113"/>
      <c r="AD66" s="113"/>
      <c r="AE66" s="113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0"/>
      <c r="AS66" s="120"/>
      <c r="AT66" s="120"/>
      <c r="AU66" s="120"/>
      <c r="AV66" s="120"/>
      <c r="AW66" s="120"/>
      <c r="AX66" s="120"/>
      <c r="AY66" s="120"/>
      <c r="AZ66" s="120"/>
    </row>
    <row r="67" spans="1:52" s="15" customFormat="1" ht="57.75" customHeight="1" thickBot="1">
      <c r="A67" s="34"/>
      <c r="B67" s="35"/>
      <c r="C67" s="35"/>
      <c r="D67" s="35"/>
      <c r="E67" s="60" t="s">
        <v>84</v>
      </c>
      <c r="F67" s="59" t="s">
        <v>54</v>
      </c>
      <c r="G67" s="61"/>
      <c r="H67" s="35"/>
      <c r="I67" s="35"/>
      <c r="J67" s="35"/>
      <c r="K67" s="35"/>
      <c r="L67" s="35"/>
      <c r="M67" s="35"/>
      <c r="N67" s="36"/>
      <c r="O67" s="120"/>
      <c r="P67" s="195"/>
      <c r="Q67" s="121"/>
      <c r="R67" s="121"/>
      <c r="S67" s="113"/>
      <c r="T67" s="113"/>
      <c r="U67" s="113"/>
      <c r="V67" s="113"/>
      <c r="W67" s="121"/>
      <c r="X67" s="121"/>
      <c r="Y67" s="121"/>
      <c r="Z67" s="121"/>
      <c r="AA67" s="121"/>
      <c r="AB67" s="113"/>
      <c r="AC67" s="113"/>
      <c r="AD67" s="113"/>
      <c r="AE67" s="113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0"/>
      <c r="AS67" s="120"/>
      <c r="AT67" s="120"/>
      <c r="AU67" s="120"/>
      <c r="AV67" s="120"/>
      <c r="AW67" s="120"/>
      <c r="AX67" s="120"/>
      <c r="AY67" s="120"/>
      <c r="AZ67" s="120"/>
    </row>
    <row r="68" spans="1:52" s="15" customFormat="1" ht="40.5">
      <c r="A68" s="630" t="str">
        <f>E67</f>
        <v>IV.</v>
      </c>
      <c r="B68" s="38" t="s">
        <v>50</v>
      </c>
      <c r="C68" s="632"/>
      <c r="D68" s="19" t="s">
        <v>9</v>
      </c>
      <c r="E68" s="65">
        <f>'Приложение 1 (ОТЧЕТНЫЙ ПЕРИОД)'!E186</f>
        <v>0</v>
      </c>
      <c r="F68" s="65">
        <f>'Приложение 1 (ОТЧЕТНЫЙ ПЕРИОД)'!F186</f>
        <v>0</v>
      </c>
      <c r="G68" s="65">
        <f>'Приложение 1 (ОТЧЕТНЫЙ ПЕРИОД)'!G186</f>
        <v>0</v>
      </c>
      <c r="H68" s="65">
        <f>'Приложение 1 (ОТЧЕТНЫЙ ПЕРИОД)'!H186</f>
        <v>0</v>
      </c>
      <c r="I68" s="65">
        <f>'Приложение 1 (ОТЧЕТНЫЙ ПЕРИОД)'!I186</f>
        <v>0</v>
      </c>
      <c r="J68" s="720"/>
      <c r="K68" s="65">
        <f>'Приложение 1 (ОТЧЕТНЫЙ ПЕРИОД)'!K186</f>
        <v>0</v>
      </c>
      <c r="L68" s="65">
        <f>'Приложение 1 (ОТЧЕТНЫЙ ПЕРИОД)'!L186</f>
        <v>0</v>
      </c>
      <c r="M68" s="65">
        <f>'Приложение 1 (ОТЧЕТНЫЙ ПЕРИОД)'!M186</f>
        <v>0</v>
      </c>
      <c r="N68" s="66">
        <f>'Приложение 1 (ОТЧЕТНЫЙ ПЕРИОД)'!N186</f>
        <v>0</v>
      </c>
      <c r="O68" s="120"/>
      <c r="P68" s="195"/>
      <c r="Q68" s="121"/>
      <c r="R68" s="712" t="str">
        <f>B69</f>
        <v>ЖИЛЬЕ И ГОРОДСКАЯ СРЕДА</v>
      </c>
      <c r="S68" s="141" t="str">
        <f>D68</f>
        <v>Всего</v>
      </c>
      <c r="T68" s="141">
        <f>E68</f>
        <v>0</v>
      </c>
      <c r="U68" s="141">
        <f t="shared" ref="U68:V68" si="26">F68</f>
        <v>0</v>
      </c>
      <c r="V68" s="141">
        <f t="shared" si="26"/>
        <v>0</v>
      </c>
      <c r="W68" s="141" t="e">
        <f>F68/E68%</f>
        <v>#DIV/0!</v>
      </c>
      <c r="X68" s="142" t="e">
        <f>G68/F68%</f>
        <v>#DIV/0!</v>
      </c>
      <c r="Y68" s="121"/>
      <c r="Z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0"/>
      <c r="AS68" s="120"/>
      <c r="AT68" s="120"/>
      <c r="AU68" s="120"/>
      <c r="AV68" s="120"/>
      <c r="AW68" s="120"/>
      <c r="AX68" s="120"/>
      <c r="AY68" s="120"/>
      <c r="AZ68" s="120"/>
    </row>
    <row r="69" spans="1:52" s="15" customFormat="1" ht="20.25" customHeight="1">
      <c r="A69" s="726"/>
      <c r="B69" s="538" t="str">
        <f>F67</f>
        <v>ЖИЛЬЕ И ГОРОДСКАЯ СРЕДА</v>
      </c>
      <c r="C69" s="728"/>
      <c r="D69" s="20" t="s">
        <v>18</v>
      </c>
      <c r="E69" s="62">
        <f>'Приложение 1 (ОТЧЕТНЫЙ ПЕРИОД)'!E187</f>
        <v>0</v>
      </c>
      <c r="F69" s="62">
        <f>'Приложение 1 (ОТЧЕТНЫЙ ПЕРИОД)'!F187</f>
        <v>0</v>
      </c>
      <c r="G69" s="62">
        <f>'Приложение 1 (ОТЧЕТНЫЙ ПЕРИОД)'!G187</f>
        <v>0</v>
      </c>
      <c r="H69" s="62">
        <f>'Приложение 1 (ОТЧЕТНЫЙ ПЕРИОД)'!H187</f>
        <v>0</v>
      </c>
      <c r="I69" s="62">
        <f>'Приложение 1 (ОТЧЕТНЫЙ ПЕРИОД)'!I187</f>
        <v>0</v>
      </c>
      <c r="J69" s="721"/>
      <c r="K69" s="62">
        <f>'Приложение 1 (ОТЧЕТНЫЙ ПЕРИОД)'!K187</f>
        <v>0</v>
      </c>
      <c r="L69" s="62">
        <f>'Приложение 1 (ОТЧЕТНЫЙ ПЕРИОД)'!L187</f>
        <v>0</v>
      </c>
      <c r="M69" s="62">
        <f>'Приложение 1 (ОТЧЕТНЫЙ ПЕРИОД)'!M187</f>
        <v>0</v>
      </c>
      <c r="N69" s="67">
        <f>'Приложение 1 (ОТЧЕТНЫЙ ПЕРИОД)'!N187</f>
        <v>0</v>
      </c>
      <c r="O69" s="120"/>
      <c r="P69" s="195"/>
      <c r="Q69" s="121"/>
      <c r="R69" s="713"/>
      <c r="S69" s="139"/>
      <c r="T69" s="139"/>
      <c r="U69" s="139"/>
      <c r="V69" s="139"/>
      <c r="W69" s="135"/>
      <c r="X69" s="136"/>
      <c r="Y69" s="121"/>
      <c r="Z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0"/>
      <c r="AS69" s="120"/>
      <c r="AT69" s="120"/>
      <c r="AU69" s="120"/>
      <c r="AV69" s="120"/>
      <c r="AW69" s="120"/>
      <c r="AX69" s="120"/>
      <c r="AY69" s="120"/>
      <c r="AZ69" s="120"/>
    </row>
    <row r="70" spans="1:52" s="15" customFormat="1" ht="20.25" customHeight="1">
      <c r="A70" s="726"/>
      <c r="B70" s="538"/>
      <c r="C70" s="728"/>
      <c r="D70" s="20" t="s">
        <v>10</v>
      </c>
      <c r="E70" s="62">
        <f>'Приложение 1 (ОТЧЕТНЫЙ ПЕРИОД)'!E188</f>
        <v>0</v>
      </c>
      <c r="F70" s="62">
        <f>'Приложение 1 (ОТЧЕТНЫЙ ПЕРИОД)'!F188</f>
        <v>0</v>
      </c>
      <c r="G70" s="62">
        <f>'Приложение 1 (ОТЧЕТНЫЙ ПЕРИОД)'!G188</f>
        <v>0</v>
      </c>
      <c r="H70" s="62">
        <f>'Приложение 1 (ОТЧЕТНЫЙ ПЕРИОД)'!H188</f>
        <v>0</v>
      </c>
      <c r="I70" s="62">
        <f>'Приложение 1 (ОТЧЕТНЫЙ ПЕРИОД)'!I188</f>
        <v>0</v>
      </c>
      <c r="J70" s="721"/>
      <c r="K70" s="62">
        <f>'Приложение 1 (ОТЧЕТНЫЙ ПЕРИОД)'!K188</f>
        <v>0</v>
      </c>
      <c r="L70" s="62">
        <f>'Приложение 1 (ОТЧЕТНЫЙ ПЕРИОД)'!L188</f>
        <v>0</v>
      </c>
      <c r="M70" s="62">
        <f>'Приложение 1 (ОТЧЕТНЫЙ ПЕРИОД)'!M188</f>
        <v>0</v>
      </c>
      <c r="N70" s="67">
        <f>'Приложение 1 (ОТЧЕТНЫЙ ПЕРИОД)'!N188</f>
        <v>0</v>
      </c>
      <c r="O70" s="120"/>
      <c r="P70" s="195"/>
      <c r="Q70" s="121"/>
      <c r="R70" s="713"/>
      <c r="S70" s="139"/>
      <c r="T70" s="139"/>
      <c r="U70" s="139"/>
      <c r="V70" s="139"/>
      <c r="W70" s="135"/>
      <c r="X70" s="136"/>
      <c r="Y70" s="121"/>
      <c r="Z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0"/>
      <c r="AS70" s="120"/>
      <c r="AT70" s="120"/>
      <c r="AU70" s="120"/>
      <c r="AV70" s="120"/>
      <c r="AW70" s="120"/>
      <c r="AX70" s="120"/>
      <c r="AY70" s="120"/>
      <c r="AZ70" s="120"/>
    </row>
    <row r="71" spans="1:52" s="15" customFormat="1" ht="21" customHeight="1" thickBot="1">
      <c r="A71" s="727"/>
      <c r="B71" s="730"/>
      <c r="C71" s="729"/>
      <c r="D71" s="54" t="s">
        <v>11</v>
      </c>
      <c r="E71" s="68">
        <f>'Приложение 1 (ОТЧЕТНЫЙ ПЕРИОД)'!E189</f>
        <v>0</v>
      </c>
      <c r="F71" s="68">
        <f>'Приложение 1 (ОТЧЕТНЫЙ ПЕРИОД)'!F189</f>
        <v>0</v>
      </c>
      <c r="G71" s="68">
        <f>'Приложение 1 (ОТЧЕТНЫЙ ПЕРИОД)'!G189</f>
        <v>0</v>
      </c>
      <c r="H71" s="68">
        <f>'Приложение 1 (ОТЧЕТНЫЙ ПЕРИОД)'!H189</f>
        <v>0</v>
      </c>
      <c r="I71" s="68">
        <f>'Приложение 1 (ОТЧЕТНЫЙ ПЕРИОД)'!I189</f>
        <v>0</v>
      </c>
      <c r="J71" s="722"/>
      <c r="K71" s="68">
        <f>'Приложение 1 (ОТЧЕТНЫЙ ПЕРИОД)'!K189</f>
        <v>0</v>
      </c>
      <c r="L71" s="68">
        <f>'Приложение 1 (ОТЧЕТНЫЙ ПЕРИОД)'!L189</f>
        <v>0</v>
      </c>
      <c r="M71" s="68">
        <f>'Приложение 1 (ОТЧЕТНЫЙ ПЕРИОД)'!M189</f>
        <v>0</v>
      </c>
      <c r="N71" s="69">
        <f>'Приложение 1 (ОТЧЕТНЫЙ ПЕРИОД)'!N189</f>
        <v>0</v>
      </c>
      <c r="O71" s="120"/>
      <c r="P71" s="195"/>
      <c r="Q71" s="121"/>
      <c r="R71" s="714"/>
      <c r="S71" s="140"/>
      <c r="T71" s="140"/>
      <c r="U71" s="140"/>
      <c r="V71" s="140"/>
      <c r="W71" s="137"/>
      <c r="X71" s="138"/>
      <c r="Y71" s="121"/>
      <c r="Z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0"/>
      <c r="AS71" s="120"/>
      <c r="AT71" s="120"/>
      <c r="AU71" s="120"/>
      <c r="AV71" s="120"/>
      <c r="AW71" s="120"/>
      <c r="AX71" s="120"/>
      <c r="AY71" s="120"/>
      <c r="AZ71" s="120"/>
    </row>
    <row r="72" spans="1:52" s="15" customFormat="1" ht="23.25">
      <c r="A72"/>
      <c r="B72"/>
      <c r="C72" s="73"/>
      <c r="D72" s="74" t="s">
        <v>64</v>
      </c>
      <c r="E72" s="75">
        <f>E69+E70+E71</f>
        <v>0</v>
      </c>
      <c r="F72" s="75">
        <f>F69+F70+F71</f>
        <v>0</v>
      </c>
      <c r="G72" s="75">
        <f>G69+G70+G71</f>
        <v>0</v>
      </c>
      <c r="H72" s="75">
        <f>H69+H70+H71</f>
        <v>0</v>
      </c>
      <c r="I72" s="75">
        <f>I69+I70+I71</f>
        <v>0</v>
      </c>
      <c r="J72" s="75"/>
      <c r="K72" s="75">
        <f>K69+K70+K71</f>
        <v>0</v>
      </c>
      <c r="L72" s="75">
        <f>L69+L70+L71</f>
        <v>0</v>
      </c>
      <c r="M72" s="75">
        <f>M69+M70+M71</f>
        <v>0</v>
      </c>
      <c r="N72" s="75">
        <f>N69+N70+N71</f>
        <v>0</v>
      </c>
      <c r="O72" s="125"/>
      <c r="P72" s="199">
        <f>SUM(E72:O72)</f>
        <v>0</v>
      </c>
      <c r="Q72" s="121"/>
      <c r="R72" s="121"/>
      <c r="S72" s="113"/>
      <c r="T72" s="113"/>
      <c r="U72" s="113"/>
      <c r="V72" s="113"/>
      <c r="W72" s="121"/>
      <c r="X72" s="121"/>
      <c r="Y72" s="121"/>
      <c r="Z72" s="121"/>
      <c r="AA72" s="121"/>
      <c r="AB72" s="113"/>
      <c r="AC72" s="113"/>
      <c r="AD72" s="113"/>
      <c r="AE72" s="113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0"/>
      <c r="AS72" s="120"/>
      <c r="AT72" s="120"/>
      <c r="AU72" s="120"/>
      <c r="AV72" s="120"/>
      <c r="AW72" s="120"/>
      <c r="AX72" s="120"/>
      <c r="AY72" s="120"/>
      <c r="AZ72" s="120"/>
    </row>
    <row r="73" spans="1:52" s="15" customFormat="1" ht="24" thickBot="1">
      <c r="A73"/>
      <c r="B73"/>
      <c r="C73"/>
      <c r="D73" s="72" t="s">
        <v>64</v>
      </c>
      <c r="E73" s="71">
        <f>E72-E68</f>
        <v>0</v>
      </c>
      <c r="F73" s="71">
        <f>F72-F68</f>
        <v>0</v>
      </c>
      <c r="G73" s="71">
        <f>G72-G68</f>
        <v>0</v>
      </c>
      <c r="H73" s="71">
        <f>H72-H68</f>
        <v>0</v>
      </c>
      <c r="I73" s="71">
        <f>I72-I68</f>
        <v>0</v>
      </c>
      <c r="J73" s="71"/>
      <c r="K73" s="71">
        <f>K72-K68</f>
        <v>0</v>
      </c>
      <c r="L73" s="71">
        <f>L72-L68</f>
        <v>0</v>
      </c>
      <c r="M73" s="71">
        <f>M72-M68</f>
        <v>0</v>
      </c>
      <c r="N73" s="71">
        <f>N72-N68</f>
        <v>0</v>
      </c>
      <c r="O73" s="117"/>
      <c r="P73" s="198">
        <f>SUM(E73:O73)</f>
        <v>0</v>
      </c>
      <c r="Q73" s="121"/>
      <c r="R73" s="121"/>
      <c r="S73" s="113"/>
      <c r="T73" s="113"/>
      <c r="U73" s="113"/>
      <c r="V73" s="113"/>
      <c r="W73" s="121"/>
      <c r="X73" s="121"/>
      <c r="Y73" s="121"/>
      <c r="Z73" s="121"/>
      <c r="AA73" s="121"/>
      <c r="AB73" s="113"/>
      <c r="AC73" s="113"/>
      <c r="AD73" s="113"/>
      <c r="AE73" s="113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0"/>
      <c r="AS73" s="120"/>
      <c r="AT73" s="120"/>
      <c r="AU73" s="120"/>
      <c r="AV73" s="120"/>
      <c r="AW73" s="120"/>
      <c r="AX73" s="120"/>
      <c r="AY73" s="120"/>
      <c r="AZ73" s="120"/>
    </row>
    <row r="74" spans="1:52" s="15" customFormat="1" ht="53.25" customHeight="1" thickBot="1">
      <c r="A74" s="34"/>
      <c r="B74" s="35"/>
      <c r="C74" s="35"/>
      <c r="D74" s="35"/>
      <c r="E74" s="60" t="s">
        <v>85</v>
      </c>
      <c r="F74" s="59" t="s">
        <v>55</v>
      </c>
      <c r="G74" s="61"/>
      <c r="H74" s="35"/>
      <c r="I74" s="35"/>
      <c r="J74" s="35"/>
      <c r="K74" s="35"/>
      <c r="L74" s="35"/>
      <c r="M74" s="35"/>
      <c r="N74" s="36"/>
      <c r="O74" s="120"/>
      <c r="P74" s="195"/>
      <c r="Q74" s="121"/>
      <c r="R74" s="121"/>
      <c r="S74" s="113"/>
      <c r="T74" s="113"/>
      <c r="U74" s="113"/>
      <c r="V74" s="113"/>
      <c r="W74" s="121"/>
      <c r="X74" s="121"/>
      <c r="Y74" s="121"/>
      <c r="Z74" s="121"/>
      <c r="AA74" s="121"/>
      <c r="AB74" s="113"/>
      <c r="AC74" s="113"/>
      <c r="AD74" s="113"/>
      <c r="AE74" s="113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0"/>
      <c r="AS74" s="120"/>
      <c r="AT74" s="120"/>
      <c r="AU74" s="120"/>
      <c r="AV74" s="120"/>
      <c r="AW74" s="120"/>
      <c r="AX74" s="120"/>
      <c r="AY74" s="120"/>
      <c r="AZ74" s="120"/>
    </row>
    <row r="75" spans="1:52" s="15" customFormat="1" ht="40.5">
      <c r="A75" s="530" t="str">
        <f>E74</f>
        <v>V.</v>
      </c>
      <c r="B75" s="38" t="s">
        <v>50</v>
      </c>
      <c r="C75" s="533"/>
      <c r="D75" s="19" t="s">
        <v>9</v>
      </c>
      <c r="E75" s="65">
        <f>'Приложение 1 (ОТЧЕТНЫЙ ПЕРИОД)'!E215</f>
        <v>0</v>
      </c>
      <c r="F75" s="65">
        <f>'Приложение 1 (ОТЧЕТНЫЙ ПЕРИОД)'!F215</f>
        <v>0</v>
      </c>
      <c r="G75" s="65">
        <f>'Приложение 1 (ОТЧЕТНЫЙ ПЕРИОД)'!G215</f>
        <v>0</v>
      </c>
      <c r="H75" s="65">
        <f>'Приложение 1 (ОТЧЕТНЫЙ ПЕРИОД)'!H215</f>
        <v>0</v>
      </c>
      <c r="I75" s="65">
        <f>'Приложение 1 (ОТЧЕТНЫЙ ПЕРИОД)'!I215</f>
        <v>0</v>
      </c>
      <c r="J75" s="720"/>
      <c r="K75" s="65">
        <f>'Приложение 1 (ОТЧЕТНЫЙ ПЕРИОД)'!K215</f>
        <v>0</v>
      </c>
      <c r="L75" s="65">
        <f>'Приложение 1 (ОТЧЕТНЫЙ ПЕРИОД)'!L215</f>
        <v>0</v>
      </c>
      <c r="M75" s="65">
        <f>'Приложение 1 (ОТЧЕТНЫЙ ПЕРИОД)'!M215</f>
        <v>0</v>
      </c>
      <c r="N75" s="66">
        <f>'Приложение 1 (ОТЧЕТНЫЙ ПЕРИОД)'!N215</f>
        <v>0</v>
      </c>
      <c r="O75" s="120"/>
      <c r="P75" s="195"/>
      <c r="Q75" s="121"/>
      <c r="R75" s="712" t="str">
        <f>B76</f>
        <v>ЭКОЛОГИЯ</v>
      </c>
      <c r="S75" s="141" t="str">
        <f>D75</f>
        <v>Всего</v>
      </c>
      <c r="T75" s="141">
        <f>E75</f>
        <v>0</v>
      </c>
      <c r="U75" s="141">
        <f t="shared" ref="U75:V75" si="27">F75</f>
        <v>0</v>
      </c>
      <c r="V75" s="141">
        <f t="shared" si="27"/>
        <v>0</v>
      </c>
      <c r="W75" s="141" t="e">
        <f>F75/E75%</f>
        <v>#DIV/0!</v>
      </c>
      <c r="X75" s="142" t="e">
        <f>G75/F75%</f>
        <v>#DIV/0!</v>
      </c>
      <c r="Y75" s="121"/>
      <c r="Z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0"/>
      <c r="AS75" s="120"/>
      <c r="AT75" s="120"/>
      <c r="AU75" s="120"/>
      <c r="AV75" s="120"/>
      <c r="AW75" s="120"/>
      <c r="AX75" s="120"/>
      <c r="AY75" s="120"/>
      <c r="AZ75" s="120"/>
    </row>
    <row r="76" spans="1:52" s="15" customFormat="1" ht="23.25" customHeight="1">
      <c r="A76" s="530"/>
      <c r="B76" s="538" t="str">
        <f>F74</f>
        <v>ЭКОЛОГИЯ</v>
      </c>
      <c r="C76" s="533"/>
      <c r="D76" s="20" t="s">
        <v>18</v>
      </c>
      <c r="E76" s="62">
        <f>'Приложение 1 (ОТЧЕТНЫЙ ПЕРИОД)'!E216</f>
        <v>0</v>
      </c>
      <c r="F76" s="62">
        <f>'Приложение 1 (ОТЧЕТНЫЙ ПЕРИОД)'!F216</f>
        <v>0</v>
      </c>
      <c r="G76" s="62">
        <f>'Приложение 1 (ОТЧЕТНЫЙ ПЕРИОД)'!G216</f>
        <v>0</v>
      </c>
      <c r="H76" s="62">
        <f>'Приложение 1 (ОТЧЕТНЫЙ ПЕРИОД)'!H216</f>
        <v>0</v>
      </c>
      <c r="I76" s="62">
        <f>'Приложение 1 (ОТЧЕТНЫЙ ПЕРИОД)'!I216</f>
        <v>0</v>
      </c>
      <c r="J76" s="721"/>
      <c r="K76" s="62">
        <f>'Приложение 1 (ОТЧЕТНЫЙ ПЕРИОД)'!K216</f>
        <v>0</v>
      </c>
      <c r="L76" s="62">
        <f>'Приложение 1 (ОТЧЕТНЫЙ ПЕРИОД)'!L216</f>
        <v>0</v>
      </c>
      <c r="M76" s="62">
        <f>'Приложение 1 (ОТЧЕТНЫЙ ПЕРИОД)'!M216</f>
        <v>0</v>
      </c>
      <c r="N76" s="67">
        <f>'Приложение 1 (ОТЧЕТНЫЙ ПЕРИОД)'!N216</f>
        <v>0</v>
      </c>
      <c r="O76" s="120"/>
      <c r="P76" s="195"/>
      <c r="Q76" s="121"/>
      <c r="R76" s="713"/>
      <c r="S76" s="139"/>
      <c r="T76" s="139"/>
      <c r="U76" s="139"/>
      <c r="V76" s="139"/>
      <c r="W76" s="135"/>
      <c r="X76" s="136"/>
      <c r="Y76" s="121"/>
      <c r="Z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0"/>
      <c r="AS76" s="120"/>
      <c r="AT76" s="120"/>
      <c r="AU76" s="120"/>
      <c r="AV76" s="120"/>
      <c r="AW76" s="120"/>
      <c r="AX76" s="120"/>
      <c r="AY76" s="120"/>
      <c r="AZ76" s="120"/>
    </row>
    <row r="77" spans="1:52" s="15" customFormat="1" ht="23.25" customHeight="1">
      <c r="A77" s="530"/>
      <c r="B77" s="718"/>
      <c r="C77" s="533"/>
      <c r="D77" s="20" t="s">
        <v>10</v>
      </c>
      <c r="E77" s="62">
        <f>'Приложение 1 (ОТЧЕТНЫЙ ПЕРИОД)'!E217</f>
        <v>0</v>
      </c>
      <c r="F77" s="62">
        <f>'Приложение 1 (ОТЧЕТНЫЙ ПЕРИОД)'!F217</f>
        <v>0</v>
      </c>
      <c r="G77" s="62">
        <f>'Приложение 1 (ОТЧЕТНЫЙ ПЕРИОД)'!G217</f>
        <v>0</v>
      </c>
      <c r="H77" s="62">
        <f>'Приложение 1 (ОТЧЕТНЫЙ ПЕРИОД)'!H217</f>
        <v>0</v>
      </c>
      <c r="I77" s="62">
        <f>'Приложение 1 (ОТЧЕТНЫЙ ПЕРИОД)'!I217</f>
        <v>0</v>
      </c>
      <c r="J77" s="721"/>
      <c r="K77" s="62">
        <f>'Приложение 1 (ОТЧЕТНЫЙ ПЕРИОД)'!K217</f>
        <v>0</v>
      </c>
      <c r="L77" s="62">
        <f>'Приложение 1 (ОТЧЕТНЫЙ ПЕРИОД)'!L217</f>
        <v>0</v>
      </c>
      <c r="M77" s="62">
        <f>'Приложение 1 (ОТЧЕТНЫЙ ПЕРИОД)'!M217</f>
        <v>0</v>
      </c>
      <c r="N77" s="67">
        <f>'Приложение 1 (ОТЧЕТНЫЙ ПЕРИОД)'!N217</f>
        <v>0</v>
      </c>
      <c r="O77" s="120"/>
      <c r="P77" s="195"/>
      <c r="Q77" s="121"/>
      <c r="R77" s="713"/>
      <c r="S77" s="139"/>
      <c r="T77" s="139"/>
      <c r="U77" s="139"/>
      <c r="V77" s="139"/>
      <c r="W77" s="135"/>
      <c r="X77" s="136"/>
      <c r="Y77" s="121"/>
      <c r="Z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0"/>
      <c r="AS77" s="120"/>
      <c r="AT77" s="120"/>
      <c r="AU77" s="120"/>
      <c r="AV77" s="120"/>
      <c r="AW77" s="120"/>
      <c r="AX77" s="120"/>
      <c r="AY77" s="120"/>
      <c r="AZ77" s="120"/>
    </row>
    <row r="78" spans="1:52" s="15" customFormat="1" ht="23.25" customHeight="1" thickBot="1">
      <c r="A78" s="531"/>
      <c r="B78" s="719"/>
      <c r="C78" s="534"/>
      <c r="D78" s="54" t="s">
        <v>11</v>
      </c>
      <c r="E78" s="68">
        <f>'Приложение 1 (ОТЧЕТНЫЙ ПЕРИОД)'!E218</f>
        <v>0</v>
      </c>
      <c r="F78" s="68">
        <f>'Приложение 1 (ОТЧЕТНЫЙ ПЕРИОД)'!F218</f>
        <v>0</v>
      </c>
      <c r="G78" s="68">
        <f>'Приложение 1 (ОТЧЕТНЫЙ ПЕРИОД)'!G218</f>
        <v>0</v>
      </c>
      <c r="H78" s="68">
        <f>'Приложение 1 (ОТЧЕТНЫЙ ПЕРИОД)'!H218</f>
        <v>0</v>
      </c>
      <c r="I78" s="68">
        <f>'Приложение 1 (ОТЧЕТНЫЙ ПЕРИОД)'!I218</f>
        <v>0</v>
      </c>
      <c r="J78" s="722"/>
      <c r="K78" s="68">
        <f>'Приложение 1 (ОТЧЕТНЫЙ ПЕРИОД)'!K218</f>
        <v>0</v>
      </c>
      <c r="L78" s="68">
        <f>'Приложение 1 (ОТЧЕТНЫЙ ПЕРИОД)'!L218</f>
        <v>0</v>
      </c>
      <c r="M78" s="68">
        <f>'Приложение 1 (ОТЧЕТНЫЙ ПЕРИОД)'!M218</f>
        <v>0</v>
      </c>
      <c r="N78" s="69">
        <f>'Приложение 1 (ОТЧЕТНЫЙ ПЕРИОД)'!N218</f>
        <v>0</v>
      </c>
      <c r="O78" s="120"/>
      <c r="P78" s="195"/>
      <c r="Q78" s="121"/>
      <c r="R78" s="714"/>
      <c r="S78" s="140"/>
      <c r="T78" s="140"/>
      <c r="U78" s="140"/>
      <c r="V78" s="140"/>
      <c r="W78" s="137"/>
      <c r="X78" s="138"/>
      <c r="Y78" s="121"/>
      <c r="Z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0"/>
      <c r="AS78" s="120"/>
      <c r="AT78" s="120"/>
      <c r="AU78" s="120"/>
      <c r="AV78" s="120"/>
      <c r="AW78" s="120"/>
      <c r="AX78" s="120"/>
      <c r="AY78" s="120"/>
      <c r="AZ78" s="120"/>
    </row>
    <row r="79" spans="1:52" s="15" customFormat="1" ht="23.25">
      <c r="A79"/>
      <c r="B79"/>
      <c r="C79" s="73"/>
      <c r="D79" s="74" t="s">
        <v>64</v>
      </c>
      <c r="E79" s="75">
        <f>E76+E77+E78</f>
        <v>0</v>
      </c>
      <c r="F79" s="75">
        <f>F76+F77+F78</f>
        <v>0</v>
      </c>
      <c r="G79" s="75">
        <f>G76+G77+G78</f>
        <v>0</v>
      </c>
      <c r="H79" s="75">
        <f>H76+H77+H78</f>
        <v>0</v>
      </c>
      <c r="I79" s="75">
        <f>I76+I77+I78</f>
        <v>0</v>
      </c>
      <c r="J79" s="75"/>
      <c r="K79" s="75">
        <f>K76+K77+K78</f>
        <v>0</v>
      </c>
      <c r="L79" s="75">
        <f>L76+L77+L78</f>
        <v>0</v>
      </c>
      <c r="M79" s="75">
        <f>M76+M77+M78</f>
        <v>0</v>
      </c>
      <c r="N79" s="75">
        <f>N76+N77+N78</f>
        <v>0</v>
      </c>
      <c r="O79" s="125"/>
      <c r="P79" s="199">
        <f>SUM(E79:O79)</f>
        <v>0</v>
      </c>
      <c r="Q79" s="121"/>
      <c r="R79" s="121"/>
      <c r="S79" s="113"/>
      <c r="T79" s="113"/>
      <c r="U79" s="113"/>
      <c r="V79" s="113"/>
      <c r="W79" s="121"/>
      <c r="X79" s="121"/>
      <c r="Y79" s="121"/>
      <c r="Z79" s="121"/>
      <c r="AA79" s="121"/>
      <c r="AB79" s="113"/>
      <c r="AC79" s="113"/>
      <c r="AD79" s="113"/>
      <c r="AE79" s="113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0"/>
      <c r="AS79" s="120"/>
      <c r="AT79" s="120"/>
      <c r="AU79" s="120"/>
      <c r="AV79" s="120"/>
      <c r="AW79" s="120"/>
      <c r="AX79" s="120"/>
      <c r="AY79" s="120"/>
      <c r="AZ79" s="120"/>
    </row>
    <row r="80" spans="1:52" s="15" customFormat="1" ht="24" thickBot="1">
      <c r="A80"/>
      <c r="B80"/>
      <c r="C80"/>
      <c r="D80" s="72" t="s">
        <v>64</v>
      </c>
      <c r="E80" s="71">
        <f>E79-E75</f>
        <v>0</v>
      </c>
      <c r="F80" s="71">
        <f>F79-F75</f>
        <v>0</v>
      </c>
      <c r="G80" s="71">
        <f>G79-G75</f>
        <v>0</v>
      </c>
      <c r="H80" s="71">
        <f>H79-H75</f>
        <v>0</v>
      </c>
      <c r="I80" s="71">
        <f>I79-I75</f>
        <v>0</v>
      </c>
      <c r="J80" s="71"/>
      <c r="K80" s="71">
        <f>K79-K75</f>
        <v>0</v>
      </c>
      <c r="L80" s="71">
        <f>L79-L75</f>
        <v>0</v>
      </c>
      <c r="M80" s="71">
        <f>M79-M75</f>
        <v>0</v>
      </c>
      <c r="N80" s="71">
        <f>N79-N75</f>
        <v>0</v>
      </c>
      <c r="O80" s="117"/>
      <c r="P80" s="198">
        <f>SUM(E80:O80)</f>
        <v>0</v>
      </c>
      <c r="Q80" s="121"/>
      <c r="R80" s="121"/>
      <c r="S80" s="113"/>
      <c r="T80" s="113"/>
      <c r="U80" s="113"/>
      <c r="V80" s="113"/>
      <c r="W80" s="121"/>
      <c r="X80" s="121"/>
      <c r="Y80" s="121"/>
      <c r="Z80" s="121"/>
      <c r="AA80" s="121"/>
      <c r="AB80" s="113"/>
      <c r="AC80" s="113"/>
      <c r="AD80" s="113"/>
      <c r="AE80" s="113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0"/>
      <c r="AS80" s="120"/>
      <c r="AT80" s="120"/>
      <c r="AU80" s="120"/>
      <c r="AV80" s="120"/>
      <c r="AW80" s="120"/>
      <c r="AX80" s="120"/>
      <c r="AY80" s="120"/>
      <c r="AZ80" s="120"/>
    </row>
    <row r="81" spans="1:52" s="15" customFormat="1" ht="42.75" customHeight="1" thickBot="1">
      <c r="A81" s="34"/>
      <c r="B81" s="35"/>
      <c r="C81" s="35"/>
      <c r="D81" s="35"/>
      <c r="E81" s="60" t="s">
        <v>86</v>
      </c>
      <c r="F81" s="59" t="s">
        <v>56</v>
      </c>
      <c r="G81" s="61"/>
      <c r="H81" s="35"/>
      <c r="I81" s="35"/>
      <c r="J81" s="35"/>
      <c r="K81" s="35"/>
      <c r="L81" s="35"/>
      <c r="M81" s="35"/>
      <c r="N81" s="36"/>
      <c r="O81" s="120"/>
      <c r="P81" s="195"/>
      <c r="Q81" s="121"/>
      <c r="R81" s="121"/>
      <c r="S81" s="113"/>
      <c r="T81" s="113"/>
      <c r="U81" s="113"/>
      <c r="V81" s="113"/>
      <c r="W81" s="121"/>
      <c r="X81" s="121"/>
      <c r="Y81" s="121"/>
      <c r="Z81" s="121"/>
      <c r="AA81" s="121"/>
      <c r="AB81" s="113"/>
      <c r="AC81" s="113"/>
      <c r="AD81" s="113"/>
      <c r="AE81" s="113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0"/>
      <c r="AS81" s="120"/>
      <c r="AT81" s="120"/>
      <c r="AU81" s="120"/>
      <c r="AV81" s="120"/>
      <c r="AW81" s="120"/>
      <c r="AX81" s="120"/>
      <c r="AY81" s="120"/>
      <c r="AZ81" s="120"/>
    </row>
    <row r="82" spans="1:52" s="15" customFormat="1" ht="40.5">
      <c r="A82" s="630" t="str">
        <f>E81</f>
        <v>VI.</v>
      </c>
      <c r="B82" s="38" t="s">
        <v>50</v>
      </c>
      <c r="C82" s="632"/>
      <c r="D82" s="19" t="s">
        <v>9</v>
      </c>
      <c r="E82" s="65">
        <f>'Приложение 1 (ОТЧЕТНЫЙ ПЕРИОД)'!E244</f>
        <v>0</v>
      </c>
      <c r="F82" s="65">
        <f>'Приложение 1 (ОТЧЕТНЫЙ ПЕРИОД)'!F244</f>
        <v>0</v>
      </c>
      <c r="G82" s="65">
        <f>'Приложение 1 (ОТЧЕТНЫЙ ПЕРИОД)'!G244</f>
        <v>0</v>
      </c>
      <c r="H82" s="65">
        <f>'Приложение 1 (ОТЧЕТНЫЙ ПЕРИОД)'!H244</f>
        <v>0</v>
      </c>
      <c r="I82" s="65">
        <f>'Приложение 1 (ОТЧЕТНЫЙ ПЕРИОД)'!I244</f>
        <v>0</v>
      </c>
      <c r="J82" s="720"/>
      <c r="K82" s="65">
        <f>'Приложение 1 (ОТЧЕТНЫЙ ПЕРИОД)'!K244</f>
        <v>0</v>
      </c>
      <c r="L82" s="65">
        <f>'Приложение 1 (ОТЧЕТНЫЙ ПЕРИОД)'!L244</f>
        <v>0</v>
      </c>
      <c r="M82" s="65">
        <f>'Приложение 1 (ОТЧЕТНЫЙ ПЕРИОД)'!M244</f>
        <v>0</v>
      </c>
      <c r="N82" s="66">
        <f>'Приложение 1 (ОТЧЕТНЫЙ ПЕРИОД)'!N244</f>
        <v>0</v>
      </c>
      <c r="O82" s="120"/>
      <c r="P82" s="195"/>
      <c r="Q82" s="121"/>
      <c r="R82" s="712" t="str">
        <f>B83</f>
        <v>БЕЗОПАСНЫЕ И КАЧЕСТВЕННЫЕ АВТОМОБИЛЬНЫЕ ДОРОГИ</v>
      </c>
      <c r="S82" s="141" t="str">
        <f>D82</f>
        <v>Всего</v>
      </c>
      <c r="T82" s="141">
        <f>E82</f>
        <v>0</v>
      </c>
      <c r="U82" s="141">
        <f t="shared" ref="U82:V82" si="28">F82</f>
        <v>0</v>
      </c>
      <c r="V82" s="141">
        <f t="shared" si="28"/>
        <v>0</v>
      </c>
      <c r="W82" s="141" t="e">
        <f>F82/E82%</f>
        <v>#DIV/0!</v>
      </c>
      <c r="X82" s="142" t="e">
        <f>G82/F82%</f>
        <v>#DIV/0!</v>
      </c>
      <c r="Y82" s="121"/>
      <c r="Z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0"/>
      <c r="AS82" s="120"/>
      <c r="AT82" s="120"/>
      <c r="AU82" s="120"/>
      <c r="AV82" s="120"/>
      <c r="AW82" s="120"/>
      <c r="AX82" s="120"/>
      <c r="AY82" s="120"/>
      <c r="AZ82" s="120"/>
    </row>
    <row r="83" spans="1:52" s="15" customFormat="1" ht="20.25" customHeight="1">
      <c r="A83" s="726"/>
      <c r="B83" s="538" t="str">
        <f>F81</f>
        <v>БЕЗОПАСНЫЕ И КАЧЕСТВЕННЫЕ АВТОМОБИЛЬНЫЕ ДОРОГИ</v>
      </c>
      <c r="C83" s="728"/>
      <c r="D83" s="20" t="s">
        <v>18</v>
      </c>
      <c r="E83" s="62">
        <f>'Приложение 1 (ОТЧЕТНЫЙ ПЕРИОД)'!E245</f>
        <v>0</v>
      </c>
      <c r="F83" s="62">
        <f>'Приложение 1 (ОТЧЕТНЫЙ ПЕРИОД)'!F245</f>
        <v>0</v>
      </c>
      <c r="G83" s="62">
        <f>'Приложение 1 (ОТЧЕТНЫЙ ПЕРИОД)'!G245</f>
        <v>0</v>
      </c>
      <c r="H83" s="62">
        <f>'Приложение 1 (ОТЧЕТНЫЙ ПЕРИОД)'!H245</f>
        <v>0</v>
      </c>
      <c r="I83" s="62">
        <f>'Приложение 1 (ОТЧЕТНЫЙ ПЕРИОД)'!I245</f>
        <v>0</v>
      </c>
      <c r="J83" s="721"/>
      <c r="K83" s="62">
        <f>'Приложение 1 (ОТЧЕТНЫЙ ПЕРИОД)'!K245</f>
        <v>0</v>
      </c>
      <c r="L83" s="62">
        <f>'Приложение 1 (ОТЧЕТНЫЙ ПЕРИОД)'!L245</f>
        <v>0</v>
      </c>
      <c r="M83" s="62">
        <f>'Приложение 1 (ОТЧЕТНЫЙ ПЕРИОД)'!M245</f>
        <v>0</v>
      </c>
      <c r="N83" s="67">
        <f>'Приложение 1 (ОТЧЕТНЫЙ ПЕРИОД)'!N245</f>
        <v>0</v>
      </c>
      <c r="O83" s="120"/>
      <c r="P83" s="195"/>
      <c r="Q83" s="121"/>
      <c r="R83" s="713"/>
      <c r="S83" s="139"/>
      <c r="T83" s="139"/>
      <c r="U83" s="139"/>
      <c r="V83" s="139"/>
      <c r="W83" s="135"/>
      <c r="X83" s="136"/>
      <c r="Y83" s="121"/>
      <c r="Z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0"/>
      <c r="AS83" s="120"/>
      <c r="AT83" s="120"/>
      <c r="AU83" s="120"/>
      <c r="AV83" s="120"/>
      <c r="AW83" s="120"/>
      <c r="AX83" s="120"/>
      <c r="AY83" s="120"/>
      <c r="AZ83" s="120"/>
    </row>
    <row r="84" spans="1:52" s="15" customFormat="1" ht="20.25" customHeight="1">
      <c r="A84" s="726"/>
      <c r="B84" s="538"/>
      <c r="C84" s="728"/>
      <c r="D84" s="20" t="s">
        <v>10</v>
      </c>
      <c r="E84" s="62">
        <f>'Приложение 1 (ОТЧЕТНЫЙ ПЕРИОД)'!E246</f>
        <v>0</v>
      </c>
      <c r="F84" s="62">
        <f>'Приложение 1 (ОТЧЕТНЫЙ ПЕРИОД)'!F246</f>
        <v>0</v>
      </c>
      <c r="G84" s="62">
        <f>'Приложение 1 (ОТЧЕТНЫЙ ПЕРИОД)'!G246</f>
        <v>0</v>
      </c>
      <c r="H84" s="62">
        <f>'Приложение 1 (ОТЧЕТНЫЙ ПЕРИОД)'!H246</f>
        <v>0</v>
      </c>
      <c r="I84" s="62">
        <f>'Приложение 1 (ОТЧЕТНЫЙ ПЕРИОД)'!I246</f>
        <v>0</v>
      </c>
      <c r="J84" s="721"/>
      <c r="K84" s="62">
        <f>'Приложение 1 (ОТЧЕТНЫЙ ПЕРИОД)'!K246</f>
        <v>0</v>
      </c>
      <c r="L84" s="62">
        <f>'Приложение 1 (ОТЧЕТНЫЙ ПЕРИОД)'!L246</f>
        <v>0</v>
      </c>
      <c r="M84" s="62">
        <f>'Приложение 1 (ОТЧЕТНЫЙ ПЕРИОД)'!M246</f>
        <v>0</v>
      </c>
      <c r="N84" s="67">
        <f>'Приложение 1 (ОТЧЕТНЫЙ ПЕРИОД)'!N246</f>
        <v>0</v>
      </c>
      <c r="O84" s="120"/>
      <c r="P84" s="195"/>
      <c r="Q84" s="121"/>
      <c r="R84" s="713"/>
      <c r="S84" s="139"/>
      <c r="T84" s="139"/>
      <c r="U84" s="139"/>
      <c r="V84" s="139"/>
      <c r="W84" s="135"/>
      <c r="X84" s="136"/>
      <c r="Y84" s="121"/>
      <c r="Z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0"/>
      <c r="AS84" s="120"/>
      <c r="AT84" s="120"/>
      <c r="AU84" s="120"/>
      <c r="AV84" s="120"/>
      <c r="AW84" s="120"/>
      <c r="AX84" s="120"/>
      <c r="AY84" s="120"/>
      <c r="AZ84" s="120"/>
    </row>
    <row r="85" spans="1:52" s="15" customFormat="1" ht="21" customHeight="1" thickBot="1">
      <c r="A85" s="727"/>
      <c r="B85" s="730"/>
      <c r="C85" s="729"/>
      <c r="D85" s="54" t="s">
        <v>11</v>
      </c>
      <c r="E85" s="68">
        <f>'Приложение 1 (ОТЧЕТНЫЙ ПЕРИОД)'!E247</f>
        <v>0</v>
      </c>
      <c r="F85" s="68">
        <f>'Приложение 1 (ОТЧЕТНЫЙ ПЕРИОД)'!F247</f>
        <v>0</v>
      </c>
      <c r="G85" s="68">
        <f>'Приложение 1 (ОТЧЕТНЫЙ ПЕРИОД)'!G247</f>
        <v>0</v>
      </c>
      <c r="H85" s="68">
        <f>'Приложение 1 (ОТЧЕТНЫЙ ПЕРИОД)'!H247</f>
        <v>0</v>
      </c>
      <c r="I85" s="68">
        <f>'Приложение 1 (ОТЧЕТНЫЙ ПЕРИОД)'!I247</f>
        <v>0</v>
      </c>
      <c r="J85" s="722"/>
      <c r="K85" s="68">
        <f>'Приложение 1 (ОТЧЕТНЫЙ ПЕРИОД)'!K247</f>
        <v>0</v>
      </c>
      <c r="L85" s="68">
        <f>'Приложение 1 (ОТЧЕТНЫЙ ПЕРИОД)'!L247</f>
        <v>0</v>
      </c>
      <c r="M85" s="68">
        <f>'Приложение 1 (ОТЧЕТНЫЙ ПЕРИОД)'!M247</f>
        <v>0</v>
      </c>
      <c r="N85" s="69">
        <f>'Приложение 1 (ОТЧЕТНЫЙ ПЕРИОД)'!N247</f>
        <v>0</v>
      </c>
      <c r="O85" s="120"/>
      <c r="P85" s="195"/>
      <c r="Q85" s="121"/>
      <c r="R85" s="714"/>
      <c r="S85" s="140"/>
      <c r="T85" s="140"/>
      <c r="U85" s="140"/>
      <c r="V85" s="140"/>
      <c r="W85" s="137"/>
      <c r="X85" s="138"/>
      <c r="Y85" s="121"/>
      <c r="Z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0"/>
      <c r="AS85" s="120"/>
      <c r="AT85" s="120"/>
      <c r="AU85" s="120"/>
      <c r="AV85" s="120"/>
      <c r="AW85" s="120"/>
      <c r="AX85" s="120"/>
      <c r="AY85" s="120"/>
      <c r="AZ85" s="120"/>
    </row>
    <row r="86" spans="1:52" s="15" customFormat="1" ht="23.25">
      <c r="A86"/>
      <c r="B86"/>
      <c r="C86" s="73"/>
      <c r="D86" s="74" t="s">
        <v>64</v>
      </c>
      <c r="E86" s="75">
        <f>E83+E84+E85</f>
        <v>0</v>
      </c>
      <c r="F86" s="75">
        <f>F83+F84+F85</f>
        <v>0</v>
      </c>
      <c r="G86" s="75">
        <f>G83+G84+G85</f>
        <v>0</v>
      </c>
      <c r="H86" s="75">
        <f>H83+H84+H85</f>
        <v>0</v>
      </c>
      <c r="I86" s="75">
        <f>I83+I84+I85</f>
        <v>0</v>
      </c>
      <c r="J86" s="75"/>
      <c r="K86" s="75">
        <f>K83+K84+K85</f>
        <v>0</v>
      </c>
      <c r="L86" s="75">
        <f>L83+L84+L85</f>
        <v>0</v>
      </c>
      <c r="M86" s="75">
        <f>M83+M84+M85</f>
        <v>0</v>
      </c>
      <c r="N86" s="75">
        <f>N83+N84+N85</f>
        <v>0</v>
      </c>
      <c r="O86" s="125"/>
      <c r="P86" s="199">
        <f>SUM(E86:O86)</f>
        <v>0</v>
      </c>
      <c r="Q86" s="121"/>
      <c r="R86" s="121"/>
      <c r="S86" s="113"/>
      <c r="T86" s="113"/>
      <c r="U86" s="113"/>
      <c r="V86" s="113"/>
      <c r="W86" s="121"/>
      <c r="X86" s="121"/>
      <c r="Y86" s="121"/>
      <c r="Z86" s="121"/>
      <c r="AA86" s="121"/>
      <c r="AB86" s="113"/>
      <c r="AC86" s="113"/>
      <c r="AD86" s="113"/>
      <c r="AE86" s="113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0"/>
      <c r="AS86" s="120"/>
      <c r="AT86" s="120"/>
      <c r="AU86" s="120"/>
      <c r="AV86" s="120"/>
      <c r="AW86" s="120"/>
      <c r="AX86" s="120"/>
      <c r="AY86" s="120"/>
      <c r="AZ86" s="120"/>
    </row>
    <row r="87" spans="1:52" s="15" customFormat="1" ht="24" thickBot="1">
      <c r="A87"/>
      <c r="B87"/>
      <c r="C87"/>
      <c r="D87" s="72" t="s">
        <v>64</v>
      </c>
      <c r="E87" s="71">
        <f>E86-E82</f>
        <v>0</v>
      </c>
      <c r="F87" s="71">
        <f>F86-F82</f>
        <v>0</v>
      </c>
      <c r="G87" s="71">
        <f>G86-G82</f>
        <v>0</v>
      </c>
      <c r="H87" s="71">
        <f>H86-H82</f>
        <v>0</v>
      </c>
      <c r="I87" s="71">
        <f>I86-I82</f>
        <v>0</v>
      </c>
      <c r="J87" s="71"/>
      <c r="K87" s="71">
        <f>K86-K82</f>
        <v>0</v>
      </c>
      <c r="L87" s="71">
        <f>L86-L82</f>
        <v>0</v>
      </c>
      <c r="M87" s="71">
        <f>M86-M82</f>
        <v>0</v>
      </c>
      <c r="N87" s="71">
        <f>N86-N82</f>
        <v>0</v>
      </c>
      <c r="O87" s="117"/>
      <c r="P87" s="198">
        <f>SUM(E87:O87)</f>
        <v>0</v>
      </c>
      <c r="Q87" s="121"/>
      <c r="R87" s="121"/>
      <c r="S87" s="113"/>
      <c r="T87" s="113"/>
      <c r="U87" s="113"/>
      <c r="V87" s="113"/>
      <c r="W87" s="121"/>
      <c r="X87" s="121"/>
      <c r="Y87" s="121"/>
      <c r="Z87" s="121"/>
      <c r="AA87" s="121"/>
      <c r="AB87" s="113"/>
      <c r="AC87" s="113"/>
      <c r="AD87" s="113"/>
      <c r="AE87" s="113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0"/>
      <c r="AS87" s="120"/>
      <c r="AT87" s="120"/>
      <c r="AU87" s="120"/>
      <c r="AV87" s="120"/>
      <c r="AW87" s="120"/>
      <c r="AX87" s="120"/>
      <c r="AY87" s="120"/>
      <c r="AZ87" s="120"/>
    </row>
    <row r="88" spans="1:52" s="15" customFormat="1" ht="44.25" customHeight="1" thickBot="1">
      <c r="A88" s="34"/>
      <c r="B88" s="35"/>
      <c r="C88" s="35"/>
      <c r="D88" s="35"/>
      <c r="E88" s="60" t="s">
        <v>87</v>
      </c>
      <c r="F88" s="59" t="s">
        <v>57</v>
      </c>
      <c r="G88" s="61"/>
      <c r="H88" s="35"/>
      <c r="I88" s="35"/>
      <c r="J88" s="35"/>
      <c r="K88" s="35"/>
      <c r="L88" s="35"/>
      <c r="M88" s="35"/>
      <c r="N88" s="36"/>
      <c r="O88" s="120"/>
      <c r="P88" s="195"/>
      <c r="Q88" s="121"/>
      <c r="R88" s="121"/>
      <c r="S88" s="113"/>
      <c r="T88" s="113"/>
      <c r="U88" s="113"/>
      <c r="V88" s="113"/>
      <c r="W88" s="121"/>
      <c r="X88" s="121"/>
      <c r="Y88" s="121"/>
      <c r="Z88" s="121"/>
      <c r="AA88" s="121"/>
      <c r="AB88" s="113"/>
      <c r="AC88" s="113"/>
      <c r="AD88" s="113"/>
      <c r="AE88" s="113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0"/>
      <c r="AS88" s="120"/>
      <c r="AT88" s="120"/>
      <c r="AU88" s="120"/>
      <c r="AV88" s="120"/>
      <c r="AW88" s="120"/>
      <c r="AX88" s="120"/>
      <c r="AY88" s="120"/>
      <c r="AZ88" s="120"/>
    </row>
    <row r="89" spans="1:52" s="15" customFormat="1" ht="40.5">
      <c r="A89" s="530" t="str">
        <f>E88</f>
        <v>VII.</v>
      </c>
      <c r="B89" s="38" t="s">
        <v>50</v>
      </c>
      <c r="C89" s="533"/>
      <c r="D89" s="19" t="s">
        <v>9</v>
      </c>
      <c r="E89" s="65">
        <f>'Приложение 1 (ОТЧЕТНЫЙ ПЕРИОД)'!E273</f>
        <v>0</v>
      </c>
      <c r="F89" s="65">
        <f>'Приложение 1 (ОТЧЕТНЫЙ ПЕРИОД)'!F273</f>
        <v>0</v>
      </c>
      <c r="G89" s="65">
        <f>'Приложение 1 (ОТЧЕТНЫЙ ПЕРИОД)'!G273</f>
        <v>0</v>
      </c>
      <c r="H89" s="65">
        <f>'Приложение 1 (ОТЧЕТНЫЙ ПЕРИОД)'!H273</f>
        <v>0</v>
      </c>
      <c r="I89" s="65">
        <f>'Приложение 1 (ОТЧЕТНЫЙ ПЕРИОД)'!I273</f>
        <v>0</v>
      </c>
      <c r="J89" s="720"/>
      <c r="K89" s="65">
        <f>'Приложение 1 (ОТЧЕТНЫЙ ПЕРИОД)'!K273</f>
        <v>0</v>
      </c>
      <c r="L89" s="65">
        <f>'Приложение 1 (ОТЧЕТНЫЙ ПЕРИОД)'!L273</f>
        <v>0</v>
      </c>
      <c r="M89" s="65">
        <f>'Приложение 1 (ОТЧЕТНЫЙ ПЕРИОД)'!M273</f>
        <v>0</v>
      </c>
      <c r="N89" s="66">
        <f>'Приложение 1 (ОТЧЕТНЫЙ ПЕРИОД)'!N273</f>
        <v>0</v>
      </c>
      <c r="O89" s="120"/>
      <c r="P89" s="195"/>
      <c r="Q89" s="121"/>
      <c r="R89" s="712" t="str">
        <f>B90</f>
        <v>ПРОИЗВОДИТЕЛЬНОСТЬ ТРУДА</v>
      </c>
      <c r="S89" s="141" t="str">
        <f>D89</f>
        <v>Всего</v>
      </c>
      <c r="T89" s="141">
        <f>E89</f>
        <v>0</v>
      </c>
      <c r="U89" s="141">
        <f t="shared" ref="U89:V89" si="29">F89</f>
        <v>0</v>
      </c>
      <c r="V89" s="141">
        <f t="shared" si="29"/>
        <v>0</v>
      </c>
      <c r="W89" s="141" t="e">
        <f>F89/E89%</f>
        <v>#DIV/0!</v>
      </c>
      <c r="X89" s="142" t="e">
        <f>G89/F89%</f>
        <v>#DIV/0!</v>
      </c>
      <c r="Y89" s="121"/>
      <c r="Z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0"/>
      <c r="AS89" s="120"/>
      <c r="AT89" s="120"/>
      <c r="AU89" s="120"/>
      <c r="AV89" s="120"/>
      <c r="AW89" s="120"/>
      <c r="AX89" s="120"/>
      <c r="AY89" s="120"/>
      <c r="AZ89" s="120"/>
    </row>
    <row r="90" spans="1:52" s="15" customFormat="1" ht="23.25" customHeight="1">
      <c r="A90" s="530"/>
      <c r="B90" s="538" t="str">
        <f>F88</f>
        <v>ПРОИЗВОДИТЕЛЬНОСТЬ ТРУДА</v>
      </c>
      <c r="C90" s="533"/>
      <c r="D90" s="20" t="s">
        <v>18</v>
      </c>
      <c r="E90" s="62">
        <f>'Приложение 1 (ОТЧЕТНЫЙ ПЕРИОД)'!E274</f>
        <v>0</v>
      </c>
      <c r="F90" s="62">
        <f>'Приложение 1 (ОТЧЕТНЫЙ ПЕРИОД)'!F274</f>
        <v>0</v>
      </c>
      <c r="G90" s="62">
        <f>'Приложение 1 (ОТЧЕТНЫЙ ПЕРИОД)'!G274</f>
        <v>0</v>
      </c>
      <c r="H90" s="62">
        <f>'Приложение 1 (ОТЧЕТНЫЙ ПЕРИОД)'!H274</f>
        <v>0</v>
      </c>
      <c r="I90" s="62">
        <f>'Приложение 1 (ОТЧЕТНЫЙ ПЕРИОД)'!I274</f>
        <v>0</v>
      </c>
      <c r="J90" s="721"/>
      <c r="K90" s="62">
        <f>'Приложение 1 (ОТЧЕТНЫЙ ПЕРИОД)'!K274</f>
        <v>0</v>
      </c>
      <c r="L90" s="62">
        <f>'Приложение 1 (ОТЧЕТНЫЙ ПЕРИОД)'!L274</f>
        <v>0</v>
      </c>
      <c r="M90" s="62">
        <f>'Приложение 1 (ОТЧЕТНЫЙ ПЕРИОД)'!M274</f>
        <v>0</v>
      </c>
      <c r="N90" s="67">
        <f>'Приложение 1 (ОТЧЕТНЫЙ ПЕРИОД)'!N274</f>
        <v>0</v>
      </c>
      <c r="O90" s="120"/>
      <c r="P90" s="195"/>
      <c r="Q90" s="121"/>
      <c r="R90" s="713"/>
      <c r="S90" s="139"/>
      <c r="T90" s="139"/>
      <c r="U90" s="139"/>
      <c r="V90" s="139"/>
      <c r="W90" s="135"/>
      <c r="X90" s="136"/>
      <c r="Y90" s="121"/>
      <c r="Z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0"/>
      <c r="AS90" s="120"/>
      <c r="AT90" s="120"/>
      <c r="AU90" s="120"/>
      <c r="AV90" s="120"/>
      <c r="AW90" s="120"/>
      <c r="AX90" s="120"/>
      <c r="AY90" s="120"/>
      <c r="AZ90" s="120"/>
    </row>
    <row r="91" spans="1:52" s="15" customFormat="1" ht="23.25" customHeight="1">
      <c r="A91" s="530"/>
      <c r="B91" s="718"/>
      <c r="C91" s="533"/>
      <c r="D91" s="20" t="s">
        <v>10</v>
      </c>
      <c r="E91" s="62">
        <f>'Приложение 1 (ОТЧЕТНЫЙ ПЕРИОД)'!E275</f>
        <v>0</v>
      </c>
      <c r="F91" s="62">
        <f>'Приложение 1 (ОТЧЕТНЫЙ ПЕРИОД)'!F275</f>
        <v>0</v>
      </c>
      <c r="G91" s="62">
        <f>'Приложение 1 (ОТЧЕТНЫЙ ПЕРИОД)'!G275</f>
        <v>0</v>
      </c>
      <c r="H91" s="62">
        <f>'Приложение 1 (ОТЧЕТНЫЙ ПЕРИОД)'!H275</f>
        <v>0</v>
      </c>
      <c r="I91" s="62">
        <f>'Приложение 1 (ОТЧЕТНЫЙ ПЕРИОД)'!I275</f>
        <v>0</v>
      </c>
      <c r="J91" s="721"/>
      <c r="K91" s="62">
        <f>'Приложение 1 (ОТЧЕТНЫЙ ПЕРИОД)'!K275</f>
        <v>0</v>
      </c>
      <c r="L91" s="62">
        <f>'Приложение 1 (ОТЧЕТНЫЙ ПЕРИОД)'!L275</f>
        <v>0</v>
      </c>
      <c r="M91" s="62">
        <f>'Приложение 1 (ОТЧЕТНЫЙ ПЕРИОД)'!M275</f>
        <v>0</v>
      </c>
      <c r="N91" s="67">
        <f>'Приложение 1 (ОТЧЕТНЫЙ ПЕРИОД)'!N275</f>
        <v>0</v>
      </c>
      <c r="O91" s="120"/>
      <c r="P91" s="195"/>
      <c r="Q91" s="121"/>
      <c r="R91" s="713"/>
      <c r="S91" s="139"/>
      <c r="T91" s="139"/>
      <c r="U91" s="139"/>
      <c r="V91" s="139"/>
      <c r="W91" s="135"/>
      <c r="X91" s="136"/>
      <c r="Y91" s="121"/>
      <c r="Z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0"/>
      <c r="AS91" s="120"/>
      <c r="AT91" s="120"/>
      <c r="AU91" s="120"/>
      <c r="AV91" s="120"/>
      <c r="AW91" s="120"/>
      <c r="AX91" s="120"/>
      <c r="AY91" s="120"/>
      <c r="AZ91" s="120"/>
    </row>
    <row r="92" spans="1:52" s="15" customFormat="1" ht="23.25" customHeight="1" thickBot="1">
      <c r="A92" s="531"/>
      <c r="B92" s="719"/>
      <c r="C92" s="534"/>
      <c r="D92" s="54" t="s">
        <v>11</v>
      </c>
      <c r="E92" s="68">
        <f>'Приложение 1 (ОТЧЕТНЫЙ ПЕРИОД)'!E276</f>
        <v>0</v>
      </c>
      <c r="F92" s="68">
        <f>'Приложение 1 (ОТЧЕТНЫЙ ПЕРИОД)'!F276</f>
        <v>0</v>
      </c>
      <c r="G92" s="68">
        <f>'Приложение 1 (ОТЧЕТНЫЙ ПЕРИОД)'!G276</f>
        <v>0</v>
      </c>
      <c r="H92" s="68">
        <f>'Приложение 1 (ОТЧЕТНЫЙ ПЕРИОД)'!H276</f>
        <v>0</v>
      </c>
      <c r="I92" s="68">
        <f>'Приложение 1 (ОТЧЕТНЫЙ ПЕРИОД)'!I276</f>
        <v>0</v>
      </c>
      <c r="J92" s="722"/>
      <c r="K92" s="68">
        <f>'Приложение 1 (ОТЧЕТНЫЙ ПЕРИОД)'!K276</f>
        <v>0</v>
      </c>
      <c r="L92" s="68">
        <f>'Приложение 1 (ОТЧЕТНЫЙ ПЕРИОД)'!L276</f>
        <v>0</v>
      </c>
      <c r="M92" s="68">
        <f>'Приложение 1 (ОТЧЕТНЫЙ ПЕРИОД)'!M276</f>
        <v>0</v>
      </c>
      <c r="N92" s="69">
        <f>'Приложение 1 (ОТЧЕТНЫЙ ПЕРИОД)'!N276</f>
        <v>0</v>
      </c>
      <c r="O92" s="120"/>
      <c r="P92" s="195"/>
      <c r="Q92" s="121"/>
      <c r="R92" s="714"/>
      <c r="S92" s="140"/>
      <c r="T92" s="140"/>
      <c r="U92" s="140"/>
      <c r="V92" s="140"/>
      <c r="W92" s="137"/>
      <c r="X92" s="138"/>
      <c r="Y92" s="121"/>
      <c r="Z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0"/>
      <c r="AS92" s="120"/>
      <c r="AT92" s="120"/>
      <c r="AU92" s="120"/>
      <c r="AV92" s="120"/>
      <c r="AW92" s="120"/>
      <c r="AX92" s="120"/>
      <c r="AY92" s="120"/>
      <c r="AZ92" s="120"/>
    </row>
    <row r="93" spans="1:52" s="15" customFormat="1" ht="23.25">
      <c r="A93"/>
      <c r="B93"/>
      <c r="C93" s="73"/>
      <c r="D93" s="74" t="s">
        <v>64</v>
      </c>
      <c r="E93" s="75">
        <f>E90+E91+E92</f>
        <v>0</v>
      </c>
      <c r="F93" s="75">
        <f>F90+F91+F92</f>
        <v>0</v>
      </c>
      <c r="G93" s="75">
        <f>G90+G91+G92</f>
        <v>0</v>
      </c>
      <c r="H93" s="75">
        <f>H90+H91+H92</f>
        <v>0</v>
      </c>
      <c r="I93" s="75">
        <f>I90+I91+I92</f>
        <v>0</v>
      </c>
      <c r="J93" s="75"/>
      <c r="K93" s="75">
        <f>K90+K91+K92</f>
        <v>0</v>
      </c>
      <c r="L93" s="75">
        <f>L90+L91+L92</f>
        <v>0</v>
      </c>
      <c r="M93" s="75">
        <f>M90+M91+M92</f>
        <v>0</v>
      </c>
      <c r="N93" s="75">
        <f>N90+N91+N92</f>
        <v>0</v>
      </c>
      <c r="O93" s="125"/>
      <c r="P93" s="199">
        <f>SUM(E93:O93)</f>
        <v>0</v>
      </c>
      <c r="Q93" s="121"/>
      <c r="R93" s="121"/>
      <c r="S93" s="113"/>
      <c r="T93" s="113"/>
      <c r="U93" s="113"/>
      <c r="V93" s="113"/>
      <c r="W93" s="121"/>
      <c r="X93" s="121"/>
      <c r="Y93" s="121"/>
      <c r="Z93" s="121"/>
      <c r="AA93" s="121"/>
      <c r="AB93" s="113"/>
      <c r="AC93" s="113"/>
      <c r="AD93" s="113"/>
      <c r="AE93" s="113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0"/>
      <c r="AS93" s="120"/>
      <c r="AT93" s="120"/>
      <c r="AU93" s="120"/>
      <c r="AV93" s="120"/>
      <c r="AW93" s="120"/>
      <c r="AX93" s="120"/>
      <c r="AY93" s="120"/>
      <c r="AZ93" s="120"/>
    </row>
    <row r="94" spans="1:52" s="15" customFormat="1" ht="24" thickBot="1">
      <c r="A94"/>
      <c r="B94"/>
      <c r="C94"/>
      <c r="D94" s="72" t="s">
        <v>64</v>
      </c>
      <c r="E94" s="71">
        <f>E93-E89</f>
        <v>0</v>
      </c>
      <c r="F94" s="71">
        <f>F93-F89</f>
        <v>0</v>
      </c>
      <c r="G94" s="71">
        <f>G93-G89</f>
        <v>0</v>
      </c>
      <c r="H94" s="71">
        <f>H93-H89</f>
        <v>0</v>
      </c>
      <c r="I94" s="71">
        <f>I93-I89</f>
        <v>0</v>
      </c>
      <c r="J94" s="71"/>
      <c r="K94" s="71">
        <f>K93-K89</f>
        <v>0</v>
      </c>
      <c r="L94" s="71">
        <f>L93-L89</f>
        <v>0</v>
      </c>
      <c r="M94" s="71">
        <f>M93-M89</f>
        <v>0</v>
      </c>
      <c r="N94" s="71">
        <f>N93-N89</f>
        <v>0</v>
      </c>
      <c r="O94" s="117"/>
      <c r="P94" s="198">
        <f>SUM(E94:O94)</f>
        <v>0</v>
      </c>
      <c r="Q94" s="121"/>
      <c r="R94" s="121"/>
      <c r="S94" s="113"/>
      <c r="T94" s="113"/>
      <c r="U94" s="113"/>
      <c r="V94" s="113"/>
      <c r="W94" s="121"/>
      <c r="X94" s="121"/>
      <c r="Y94" s="121"/>
      <c r="Z94" s="121"/>
      <c r="AA94" s="121"/>
      <c r="AB94" s="113"/>
      <c r="AC94" s="113"/>
      <c r="AD94" s="113"/>
      <c r="AE94" s="113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0"/>
      <c r="AS94" s="120"/>
      <c r="AT94" s="120"/>
      <c r="AU94" s="120"/>
      <c r="AV94" s="120"/>
      <c r="AW94" s="120"/>
      <c r="AX94" s="120"/>
      <c r="AY94" s="120"/>
      <c r="AZ94" s="120"/>
    </row>
    <row r="95" spans="1:52" s="15" customFormat="1" ht="36.75" customHeight="1" thickBot="1">
      <c r="A95" s="34"/>
      <c r="B95" s="35"/>
      <c r="C95" s="35"/>
      <c r="D95" s="35"/>
      <c r="E95" s="60" t="s">
        <v>88</v>
      </c>
      <c r="F95" s="59" t="s">
        <v>58</v>
      </c>
      <c r="G95" s="61"/>
      <c r="H95" s="35"/>
      <c r="I95" s="35"/>
      <c r="J95" s="35"/>
      <c r="K95" s="35"/>
      <c r="L95" s="35"/>
      <c r="M95" s="35"/>
      <c r="N95" s="36"/>
      <c r="O95" s="120"/>
      <c r="P95" s="195"/>
      <c r="Q95" s="121"/>
      <c r="R95" s="121"/>
      <c r="S95" s="113"/>
      <c r="T95" s="113"/>
      <c r="U95" s="113"/>
      <c r="V95" s="113"/>
      <c r="W95" s="121"/>
      <c r="X95" s="121"/>
      <c r="Y95" s="121"/>
      <c r="Z95" s="121"/>
      <c r="AA95" s="121"/>
      <c r="AB95" s="113"/>
      <c r="AC95" s="113"/>
      <c r="AD95" s="113"/>
      <c r="AE95" s="113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0"/>
      <c r="AS95" s="120"/>
      <c r="AT95" s="120"/>
      <c r="AU95" s="120"/>
      <c r="AV95" s="120"/>
      <c r="AW95" s="120"/>
      <c r="AX95" s="120"/>
      <c r="AY95" s="120"/>
      <c r="AZ95" s="120"/>
    </row>
    <row r="96" spans="1:52" s="15" customFormat="1" ht="40.5">
      <c r="A96" s="530" t="str">
        <f>E95</f>
        <v>VIII.</v>
      </c>
      <c r="B96" s="38" t="s">
        <v>50</v>
      </c>
      <c r="C96" s="533"/>
      <c r="D96" s="19" t="s">
        <v>9</v>
      </c>
      <c r="E96" s="65">
        <f>'Приложение 1 (ОТЧЕТНЫЙ ПЕРИОД)'!E302</f>
        <v>0</v>
      </c>
      <c r="F96" s="65">
        <f>'Приложение 1 (ОТЧЕТНЫЙ ПЕРИОД)'!F302</f>
        <v>0</v>
      </c>
      <c r="G96" s="65">
        <f>'Приложение 1 (ОТЧЕТНЫЙ ПЕРИОД)'!G302</f>
        <v>0</v>
      </c>
      <c r="H96" s="65">
        <f>'Приложение 1 (ОТЧЕТНЫЙ ПЕРИОД)'!H302</f>
        <v>0</v>
      </c>
      <c r="I96" s="65">
        <f>'Приложение 1 (ОТЧЕТНЫЙ ПЕРИОД)'!I302</f>
        <v>0</v>
      </c>
      <c r="J96" s="720"/>
      <c r="K96" s="65">
        <f>'Приложение 1 (ОТЧЕТНЫЙ ПЕРИОД)'!K302</f>
        <v>0</v>
      </c>
      <c r="L96" s="65">
        <f>'Приложение 1 (ОТЧЕТНЫЙ ПЕРИОД)'!L302</f>
        <v>0</v>
      </c>
      <c r="M96" s="65">
        <f>'Приложение 1 (ОТЧЕТНЫЙ ПЕРИОД)'!M302</f>
        <v>0</v>
      </c>
      <c r="N96" s="66">
        <f>'Приложение 1 (ОТЧЕТНЫЙ ПЕРИОД)'!N302</f>
        <v>0</v>
      </c>
      <c r="O96" s="120"/>
      <c r="P96" s="195"/>
      <c r="Q96" s="121"/>
      <c r="R96" s="712" t="str">
        <f>B97</f>
        <v>НАУКА</v>
      </c>
      <c r="S96" s="141" t="str">
        <f>D96</f>
        <v>Всего</v>
      </c>
      <c r="T96" s="141">
        <f>E96</f>
        <v>0</v>
      </c>
      <c r="U96" s="141">
        <f t="shared" ref="U96:V96" si="30">F96</f>
        <v>0</v>
      </c>
      <c r="V96" s="141">
        <f t="shared" si="30"/>
        <v>0</v>
      </c>
      <c r="W96" s="141" t="e">
        <f>F96/E96%</f>
        <v>#DIV/0!</v>
      </c>
      <c r="X96" s="142" t="e">
        <f>G96/F96%</f>
        <v>#DIV/0!</v>
      </c>
      <c r="Y96" s="121"/>
      <c r="Z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0"/>
      <c r="AS96" s="120"/>
      <c r="AT96" s="120"/>
      <c r="AU96" s="120"/>
      <c r="AV96" s="120"/>
      <c r="AW96" s="120"/>
      <c r="AX96" s="120"/>
      <c r="AY96" s="120"/>
      <c r="AZ96" s="120"/>
    </row>
    <row r="97" spans="1:52" s="15" customFormat="1" ht="20.25" customHeight="1">
      <c r="A97" s="530"/>
      <c r="B97" s="538" t="str">
        <f>F95</f>
        <v>НАУКА</v>
      </c>
      <c r="C97" s="533"/>
      <c r="D97" s="20" t="s">
        <v>18</v>
      </c>
      <c r="E97" s="62">
        <f>'Приложение 1 (ОТЧЕТНЫЙ ПЕРИОД)'!E303</f>
        <v>0</v>
      </c>
      <c r="F97" s="62">
        <f>'Приложение 1 (ОТЧЕТНЫЙ ПЕРИОД)'!F303</f>
        <v>0</v>
      </c>
      <c r="G97" s="62">
        <f>'Приложение 1 (ОТЧЕТНЫЙ ПЕРИОД)'!G303</f>
        <v>0</v>
      </c>
      <c r="H97" s="62">
        <f>'Приложение 1 (ОТЧЕТНЫЙ ПЕРИОД)'!H303</f>
        <v>0</v>
      </c>
      <c r="I97" s="62">
        <f>'Приложение 1 (ОТЧЕТНЫЙ ПЕРИОД)'!I303</f>
        <v>0</v>
      </c>
      <c r="J97" s="721"/>
      <c r="K97" s="62">
        <f>'Приложение 1 (ОТЧЕТНЫЙ ПЕРИОД)'!K303</f>
        <v>0</v>
      </c>
      <c r="L97" s="62">
        <f>'Приложение 1 (ОТЧЕТНЫЙ ПЕРИОД)'!L303</f>
        <v>0</v>
      </c>
      <c r="M97" s="62">
        <f>'Приложение 1 (ОТЧЕТНЫЙ ПЕРИОД)'!M303</f>
        <v>0</v>
      </c>
      <c r="N97" s="67">
        <f>'Приложение 1 (ОТЧЕТНЫЙ ПЕРИОД)'!N303</f>
        <v>0</v>
      </c>
      <c r="O97" s="120"/>
      <c r="P97" s="195"/>
      <c r="Q97" s="121"/>
      <c r="R97" s="713"/>
      <c r="S97" s="139"/>
      <c r="T97" s="139"/>
      <c r="U97" s="139"/>
      <c r="V97" s="139"/>
      <c r="W97" s="135"/>
      <c r="X97" s="136"/>
      <c r="Y97" s="121"/>
      <c r="Z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0"/>
      <c r="AS97" s="120"/>
      <c r="AT97" s="120"/>
      <c r="AU97" s="120"/>
      <c r="AV97" s="120"/>
      <c r="AW97" s="120"/>
      <c r="AX97" s="120"/>
      <c r="AY97" s="120"/>
      <c r="AZ97" s="120"/>
    </row>
    <row r="98" spans="1:52" s="15" customFormat="1" ht="20.25" customHeight="1">
      <c r="A98" s="530"/>
      <c r="B98" s="718"/>
      <c r="C98" s="533"/>
      <c r="D98" s="20" t="s">
        <v>10</v>
      </c>
      <c r="E98" s="62">
        <f>'Приложение 1 (ОТЧЕТНЫЙ ПЕРИОД)'!E304</f>
        <v>0</v>
      </c>
      <c r="F98" s="62">
        <f>'Приложение 1 (ОТЧЕТНЫЙ ПЕРИОД)'!F304</f>
        <v>0</v>
      </c>
      <c r="G98" s="62">
        <f>'Приложение 1 (ОТЧЕТНЫЙ ПЕРИОД)'!G304</f>
        <v>0</v>
      </c>
      <c r="H98" s="62">
        <f>'Приложение 1 (ОТЧЕТНЫЙ ПЕРИОД)'!H304</f>
        <v>0</v>
      </c>
      <c r="I98" s="62">
        <f>'Приложение 1 (ОТЧЕТНЫЙ ПЕРИОД)'!I304</f>
        <v>0</v>
      </c>
      <c r="J98" s="721"/>
      <c r="K98" s="62">
        <f>'Приложение 1 (ОТЧЕТНЫЙ ПЕРИОД)'!K304</f>
        <v>0</v>
      </c>
      <c r="L98" s="62">
        <f>'Приложение 1 (ОТЧЕТНЫЙ ПЕРИОД)'!L304</f>
        <v>0</v>
      </c>
      <c r="M98" s="62">
        <f>'Приложение 1 (ОТЧЕТНЫЙ ПЕРИОД)'!M304</f>
        <v>0</v>
      </c>
      <c r="N98" s="67">
        <f>'Приложение 1 (ОТЧЕТНЫЙ ПЕРИОД)'!N304</f>
        <v>0</v>
      </c>
      <c r="O98" s="120"/>
      <c r="P98" s="195"/>
      <c r="Q98" s="121"/>
      <c r="R98" s="713"/>
      <c r="S98" s="139"/>
      <c r="T98" s="139"/>
      <c r="U98" s="139"/>
      <c r="V98" s="139"/>
      <c r="W98" s="135"/>
      <c r="X98" s="136"/>
      <c r="Y98" s="121"/>
      <c r="Z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0"/>
      <c r="AS98" s="120"/>
      <c r="AT98" s="120"/>
      <c r="AU98" s="120"/>
      <c r="AV98" s="120"/>
      <c r="AW98" s="120"/>
      <c r="AX98" s="120"/>
      <c r="AY98" s="120"/>
      <c r="AZ98" s="120"/>
    </row>
    <row r="99" spans="1:52" s="15" customFormat="1" ht="21" customHeight="1" thickBot="1">
      <c r="A99" s="531"/>
      <c r="B99" s="719"/>
      <c r="C99" s="534"/>
      <c r="D99" s="54" t="s">
        <v>11</v>
      </c>
      <c r="E99" s="68">
        <f>'Приложение 1 (ОТЧЕТНЫЙ ПЕРИОД)'!E305</f>
        <v>0</v>
      </c>
      <c r="F99" s="68">
        <f>'Приложение 1 (ОТЧЕТНЫЙ ПЕРИОД)'!F305</f>
        <v>0</v>
      </c>
      <c r="G99" s="68">
        <f>'Приложение 1 (ОТЧЕТНЫЙ ПЕРИОД)'!G305</f>
        <v>0</v>
      </c>
      <c r="H99" s="68">
        <f>'Приложение 1 (ОТЧЕТНЫЙ ПЕРИОД)'!H305</f>
        <v>0</v>
      </c>
      <c r="I99" s="68">
        <f>'Приложение 1 (ОТЧЕТНЫЙ ПЕРИОД)'!I305</f>
        <v>0</v>
      </c>
      <c r="J99" s="722"/>
      <c r="K99" s="68">
        <f>'Приложение 1 (ОТЧЕТНЫЙ ПЕРИОД)'!K305</f>
        <v>0</v>
      </c>
      <c r="L99" s="68">
        <f>'Приложение 1 (ОТЧЕТНЫЙ ПЕРИОД)'!L305</f>
        <v>0</v>
      </c>
      <c r="M99" s="68">
        <f>'Приложение 1 (ОТЧЕТНЫЙ ПЕРИОД)'!M305</f>
        <v>0</v>
      </c>
      <c r="N99" s="69">
        <f>'Приложение 1 (ОТЧЕТНЫЙ ПЕРИОД)'!N305</f>
        <v>0</v>
      </c>
      <c r="O99" s="120"/>
      <c r="P99" s="195"/>
      <c r="Q99" s="121"/>
      <c r="R99" s="714"/>
      <c r="S99" s="140"/>
      <c r="T99" s="140"/>
      <c r="U99" s="140"/>
      <c r="V99" s="140"/>
      <c r="W99" s="137"/>
      <c r="X99" s="138"/>
      <c r="Y99" s="121"/>
      <c r="Z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0"/>
      <c r="AS99" s="120"/>
      <c r="AT99" s="120"/>
      <c r="AU99" s="120"/>
      <c r="AV99" s="120"/>
      <c r="AW99" s="120"/>
      <c r="AX99" s="120"/>
      <c r="AY99" s="120"/>
      <c r="AZ99" s="120"/>
    </row>
    <row r="100" spans="1:52" s="15" customFormat="1" ht="23.25">
      <c r="A100"/>
      <c r="B100"/>
      <c r="C100" s="73"/>
      <c r="D100" s="74" t="s">
        <v>64</v>
      </c>
      <c r="E100" s="75">
        <f>E97+E98+E99</f>
        <v>0</v>
      </c>
      <c r="F100" s="75">
        <f>F97+F98+F99</f>
        <v>0</v>
      </c>
      <c r="G100" s="75">
        <f>G97+G98+G99</f>
        <v>0</v>
      </c>
      <c r="H100" s="75">
        <f>H97+H98+H99</f>
        <v>0</v>
      </c>
      <c r="I100" s="75">
        <f>I97+I98+I99</f>
        <v>0</v>
      </c>
      <c r="J100" s="75"/>
      <c r="K100" s="75">
        <f>K97+K98+K99</f>
        <v>0</v>
      </c>
      <c r="L100" s="75">
        <f>L97+L98+L99</f>
        <v>0</v>
      </c>
      <c r="M100" s="75">
        <f>M97+M98+M99</f>
        <v>0</v>
      </c>
      <c r="N100" s="75">
        <f>N97+N98+N99</f>
        <v>0</v>
      </c>
      <c r="O100" s="125"/>
      <c r="P100" s="199">
        <f>SUM(E100:O100)</f>
        <v>0</v>
      </c>
      <c r="Q100" s="121"/>
      <c r="R100" s="121"/>
      <c r="S100" s="113"/>
      <c r="T100" s="113"/>
      <c r="U100" s="113"/>
      <c r="V100" s="113"/>
      <c r="W100" s="121"/>
      <c r="X100" s="121"/>
      <c r="Y100" s="121"/>
      <c r="Z100" s="121"/>
      <c r="AA100" s="121"/>
      <c r="AB100" s="113"/>
      <c r="AC100" s="113"/>
      <c r="AD100" s="113"/>
      <c r="AE100" s="113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0"/>
      <c r="AS100" s="120"/>
      <c r="AT100" s="120"/>
      <c r="AU100" s="120"/>
      <c r="AV100" s="120"/>
      <c r="AW100" s="120"/>
      <c r="AX100" s="120"/>
      <c r="AY100" s="120"/>
      <c r="AZ100" s="120"/>
    </row>
    <row r="101" spans="1:52" s="15" customFormat="1" ht="24" thickBot="1">
      <c r="A101"/>
      <c r="B101"/>
      <c r="C101"/>
      <c r="D101" s="72" t="s">
        <v>64</v>
      </c>
      <c r="E101" s="71">
        <f>E100-E96</f>
        <v>0</v>
      </c>
      <c r="F101" s="71">
        <f>F100-F96</f>
        <v>0</v>
      </c>
      <c r="G101" s="71">
        <f>G100-G96</f>
        <v>0</v>
      </c>
      <c r="H101" s="71">
        <f>H100-H96</f>
        <v>0</v>
      </c>
      <c r="I101" s="71">
        <f>I100-I96</f>
        <v>0</v>
      </c>
      <c r="J101" s="71"/>
      <c r="K101" s="71">
        <f>K100-K96</f>
        <v>0</v>
      </c>
      <c r="L101" s="71">
        <f>L100-L96</f>
        <v>0</v>
      </c>
      <c r="M101" s="71">
        <f>M100-M96</f>
        <v>0</v>
      </c>
      <c r="N101" s="71">
        <f>N100-N96</f>
        <v>0</v>
      </c>
      <c r="O101" s="117"/>
      <c r="P101" s="198">
        <f>SUM(E101:O101)</f>
        <v>0</v>
      </c>
      <c r="Q101" s="121"/>
      <c r="R101" s="121"/>
      <c r="S101" s="113"/>
      <c r="T101" s="113"/>
      <c r="U101" s="113"/>
      <c r="V101" s="113"/>
      <c r="W101" s="121"/>
      <c r="X101" s="121"/>
      <c r="Y101" s="121"/>
      <c r="Z101" s="121"/>
      <c r="AA101" s="121"/>
      <c r="AB101" s="113"/>
      <c r="AC101" s="113"/>
      <c r="AD101" s="113"/>
      <c r="AE101" s="113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0"/>
      <c r="AS101" s="120"/>
      <c r="AT101" s="120"/>
      <c r="AU101" s="120"/>
      <c r="AV101" s="120"/>
      <c r="AW101" s="120"/>
      <c r="AX101" s="120"/>
      <c r="AY101" s="120"/>
      <c r="AZ101" s="120"/>
    </row>
    <row r="102" spans="1:52" s="15" customFormat="1" ht="38.25" customHeight="1" thickBot="1">
      <c r="A102" s="34"/>
      <c r="B102" s="35"/>
      <c r="C102" s="35"/>
      <c r="D102" s="35"/>
      <c r="E102" s="60" t="s">
        <v>89</v>
      </c>
      <c r="F102" s="59" t="s">
        <v>59</v>
      </c>
      <c r="G102" s="61"/>
      <c r="H102" s="35"/>
      <c r="I102" s="35"/>
      <c r="J102" s="35"/>
      <c r="K102" s="35"/>
      <c r="L102" s="35"/>
      <c r="M102" s="35"/>
      <c r="N102" s="36"/>
      <c r="O102" s="120"/>
      <c r="P102" s="195"/>
      <c r="Q102" s="121"/>
      <c r="R102" s="121"/>
      <c r="S102" s="113"/>
      <c r="T102" s="113"/>
      <c r="U102" s="113"/>
      <c r="V102" s="113"/>
      <c r="W102" s="121"/>
      <c r="X102" s="121"/>
      <c r="Y102" s="121"/>
      <c r="Z102" s="121"/>
      <c r="AA102" s="121"/>
      <c r="AB102" s="113"/>
      <c r="AC102" s="113"/>
      <c r="AD102" s="113"/>
      <c r="AE102" s="113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0"/>
      <c r="AS102" s="120"/>
      <c r="AT102" s="120"/>
      <c r="AU102" s="120"/>
      <c r="AV102" s="120"/>
      <c r="AW102" s="120"/>
      <c r="AX102" s="120"/>
      <c r="AY102" s="120"/>
      <c r="AZ102" s="120"/>
    </row>
    <row r="103" spans="1:52" s="15" customFormat="1" ht="40.5">
      <c r="A103" s="530" t="str">
        <f>E102</f>
        <v>IX.</v>
      </c>
      <c r="B103" s="38" t="s">
        <v>50</v>
      </c>
      <c r="C103" s="533"/>
      <c r="D103" s="19" t="s">
        <v>9</v>
      </c>
      <c r="E103" s="65">
        <f>'Приложение 1 (ОТЧЕТНЫЙ ПЕРИОД)'!E343</f>
        <v>0</v>
      </c>
      <c r="F103" s="65">
        <f>'Приложение 1 (ОТЧЕТНЫЙ ПЕРИОД)'!F343</f>
        <v>0</v>
      </c>
      <c r="G103" s="65">
        <f>'Приложение 1 (ОТЧЕТНЫЙ ПЕРИОД)'!G343</f>
        <v>0</v>
      </c>
      <c r="H103" s="65">
        <f>'Приложение 1 (ОТЧЕТНЫЙ ПЕРИОД)'!H343</f>
        <v>0</v>
      </c>
      <c r="I103" s="65">
        <f>'Приложение 1 (ОТЧЕТНЫЙ ПЕРИОД)'!I343</f>
        <v>0</v>
      </c>
      <c r="J103" s="720"/>
      <c r="K103" s="65">
        <f>'Приложение 1 (ОТЧЕТНЫЙ ПЕРИОД)'!K343</f>
        <v>0</v>
      </c>
      <c r="L103" s="65">
        <f>'Приложение 1 (ОТЧЕТНЫЙ ПЕРИОД)'!L343</f>
        <v>0</v>
      </c>
      <c r="M103" s="65">
        <f>'Приложение 1 (ОТЧЕТНЫЙ ПЕРИОД)'!M343</f>
        <v>0</v>
      </c>
      <c r="N103" s="66">
        <f>'Приложение 1 (ОТЧЕТНЫЙ ПЕРИОД)'!N343</f>
        <v>0</v>
      </c>
      <c r="O103" s="120"/>
      <c r="P103" s="195"/>
      <c r="Q103" s="121"/>
      <c r="R103" s="712" t="str">
        <f>B104</f>
        <v>ЦИФРОВАЯ ЭКОНОМИКА</v>
      </c>
      <c r="S103" s="141" t="str">
        <f>D103</f>
        <v>Всего</v>
      </c>
      <c r="T103" s="141">
        <f>E103</f>
        <v>0</v>
      </c>
      <c r="U103" s="141">
        <f t="shared" ref="U103:V103" si="31">F103</f>
        <v>0</v>
      </c>
      <c r="V103" s="141">
        <f t="shared" si="31"/>
        <v>0</v>
      </c>
      <c r="W103" s="141" t="e">
        <f>F103/E103%</f>
        <v>#DIV/0!</v>
      </c>
      <c r="X103" s="142" t="e">
        <f>G103/F103%</f>
        <v>#DIV/0!</v>
      </c>
      <c r="Y103" s="121"/>
      <c r="Z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0"/>
      <c r="AS103" s="120"/>
      <c r="AT103" s="120"/>
      <c r="AU103" s="120"/>
      <c r="AV103" s="120"/>
      <c r="AW103" s="120"/>
      <c r="AX103" s="120"/>
      <c r="AY103" s="120"/>
      <c r="AZ103" s="120"/>
    </row>
    <row r="104" spans="1:52" s="15" customFormat="1" ht="23.25" customHeight="1">
      <c r="A104" s="530"/>
      <c r="B104" s="538" t="str">
        <f>F102</f>
        <v>ЦИФРОВАЯ ЭКОНОМИКА</v>
      </c>
      <c r="C104" s="533"/>
      <c r="D104" s="20" t="s">
        <v>18</v>
      </c>
      <c r="E104" s="62">
        <f>'Приложение 1 (ОТЧЕТНЫЙ ПЕРИОД)'!E344</f>
        <v>0</v>
      </c>
      <c r="F104" s="62">
        <f>'Приложение 1 (ОТЧЕТНЫЙ ПЕРИОД)'!F344</f>
        <v>0</v>
      </c>
      <c r="G104" s="62">
        <f>'Приложение 1 (ОТЧЕТНЫЙ ПЕРИОД)'!G344</f>
        <v>0</v>
      </c>
      <c r="H104" s="62">
        <f>'Приложение 1 (ОТЧЕТНЫЙ ПЕРИОД)'!H344</f>
        <v>0</v>
      </c>
      <c r="I104" s="62">
        <f>'Приложение 1 (ОТЧЕТНЫЙ ПЕРИОД)'!I344</f>
        <v>0</v>
      </c>
      <c r="J104" s="721"/>
      <c r="K104" s="62">
        <f>'Приложение 1 (ОТЧЕТНЫЙ ПЕРИОД)'!K344</f>
        <v>0</v>
      </c>
      <c r="L104" s="62">
        <f>'Приложение 1 (ОТЧЕТНЫЙ ПЕРИОД)'!L344</f>
        <v>0</v>
      </c>
      <c r="M104" s="62">
        <f>'Приложение 1 (ОТЧЕТНЫЙ ПЕРИОД)'!M344</f>
        <v>0</v>
      </c>
      <c r="N104" s="67">
        <f>'Приложение 1 (ОТЧЕТНЫЙ ПЕРИОД)'!N344</f>
        <v>0</v>
      </c>
      <c r="O104" s="120"/>
      <c r="P104" s="195"/>
      <c r="Q104" s="121"/>
      <c r="R104" s="713"/>
      <c r="S104" s="139"/>
      <c r="T104" s="139"/>
      <c r="U104" s="139"/>
      <c r="V104" s="139"/>
      <c r="W104" s="135"/>
      <c r="X104" s="136"/>
      <c r="Y104" s="121"/>
      <c r="Z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0"/>
      <c r="AS104" s="120"/>
      <c r="AT104" s="120"/>
      <c r="AU104" s="120"/>
      <c r="AV104" s="120"/>
      <c r="AW104" s="120"/>
      <c r="AX104" s="120"/>
      <c r="AY104" s="120"/>
      <c r="AZ104" s="120"/>
    </row>
    <row r="105" spans="1:52" s="15" customFormat="1" ht="23.25" customHeight="1">
      <c r="A105" s="530"/>
      <c r="B105" s="718"/>
      <c r="C105" s="533"/>
      <c r="D105" s="20" t="s">
        <v>10</v>
      </c>
      <c r="E105" s="62">
        <f>'Приложение 1 (ОТЧЕТНЫЙ ПЕРИОД)'!E345</f>
        <v>0</v>
      </c>
      <c r="F105" s="62">
        <f>'Приложение 1 (ОТЧЕТНЫЙ ПЕРИОД)'!F345</f>
        <v>0</v>
      </c>
      <c r="G105" s="62">
        <f>'Приложение 1 (ОТЧЕТНЫЙ ПЕРИОД)'!G345</f>
        <v>0</v>
      </c>
      <c r="H105" s="62">
        <f>'Приложение 1 (ОТЧЕТНЫЙ ПЕРИОД)'!H345</f>
        <v>0</v>
      </c>
      <c r="I105" s="62">
        <f>'Приложение 1 (ОТЧЕТНЫЙ ПЕРИОД)'!I345</f>
        <v>0</v>
      </c>
      <c r="J105" s="721"/>
      <c r="K105" s="62">
        <f>'Приложение 1 (ОТЧЕТНЫЙ ПЕРИОД)'!K345</f>
        <v>0</v>
      </c>
      <c r="L105" s="62">
        <f>'Приложение 1 (ОТЧЕТНЫЙ ПЕРИОД)'!L345</f>
        <v>0</v>
      </c>
      <c r="M105" s="62">
        <f>'Приложение 1 (ОТЧЕТНЫЙ ПЕРИОД)'!M345</f>
        <v>0</v>
      </c>
      <c r="N105" s="67">
        <f>'Приложение 1 (ОТЧЕТНЫЙ ПЕРИОД)'!N345</f>
        <v>0</v>
      </c>
      <c r="O105" s="120"/>
      <c r="P105" s="195"/>
      <c r="Q105" s="121"/>
      <c r="R105" s="713"/>
      <c r="S105" s="139"/>
      <c r="T105" s="139"/>
      <c r="U105" s="139"/>
      <c r="V105" s="139"/>
      <c r="W105" s="135"/>
      <c r="X105" s="136"/>
      <c r="Y105" s="121"/>
      <c r="Z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0"/>
      <c r="AS105" s="120"/>
      <c r="AT105" s="120"/>
      <c r="AU105" s="120"/>
      <c r="AV105" s="120"/>
      <c r="AW105" s="120"/>
      <c r="AX105" s="120"/>
      <c r="AY105" s="120"/>
      <c r="AZ105" s="120"/>
    </row>
    <row r="106" spans="1:52" s="15" customFormat="1" ht="23.25" customHeight="1" thickBot="1">
      <c r="A106" s="531"/>
      <c r="B106" s="719"/>
      <c r="C106" s="534"/>
      <c r="D106" s="54" t="s">
        <v>11</v>
      </c>
      <c r="E106" s="68">
        <f>'Приложение 1 (ОТЧЕТНЫЙ ПЕРИОД)'!E346</f>
        <v>0</v>
      </c>
      <c r="F106" s="68">
        <f>'Приложение 1 (ОТЧЕТНЫЙ ПЕРИОД)'!F346</f>
        <v>0</v>
      </c>
      <c r="G106" s="68">
        <f>'Приложение 1 (ОТЧЕТНЫЙ ПЕРИОД)'!G346</f>
        <v>0</v>
      </c>
      <c r="H106" s="68">
        <f>'Приложение 1 (ОТЧЕТНЫЙ ПЕРИОД)'!H346</f>
        <v>0</v>
      </c>
      <c r="I106" s="68">
        <f>'Приложение 1 (ОТЧЕТНЫЙ ПЕРИОД)'!I346</f>
        <v>0</v>
      </c>
      <c r="J106" s="722"/>
      <c r="K106" s="68">
        <f>'Приложение 1 (ОТЧЕТНЫЙ ПЕРИОД)'!K346</f>
        <v>0</v>
      </c>
      <c r="L106" s="68">
        <f>'Приложение 1 (ОТЧЕТНЫЙ ПЕРИОД)'!L346</f>
        <v>0</v>
      </c>
      <c r="M106" s="68">
        <f>'Приложение 1 (ОТЧЕТНЫЙ ПЕРИОД)'!M346</f>
        <v>0</v>
      </c>
      <c r="N106" s="69">
        <f>'Приложение 1 (ОТЧЕТНЫЙ ПЕРИОД)'!N346</f>
        <v>0</v>
      </c>
      <c r="O106" s="120"/>
      <c r="P106" s="195"/>
      <c r="Q106" s="121"/>
      <c r="R106" s="714"/>
      <c r="S106" s="140"/>
      <c r="T106" s="140"/>
      <c r="U106" s="140"/>
      <c r="V106" s="140"/>
      <c r="W106" s="137"/>
      <c r="X106" s="138"/>
      <c r="Y106" s="121"/>
      <c r="Z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0"/>
      <c r="AS106" s="120"/>
      <c r="AT106" s="120"/>
      <c r="AU106" s="120"/>
      <c r="AV106" s="120"/>
      <c r="AW106" s="120"/>
      <c r="AX106" s="120"/>
      <c r="AY106" s="120"/>
      <c r="AZ106" s="120"/>
    </row>
    <row r="107" spans="1:52" s="15" customFormat="1" ht="23.25">
      <c r="A107"/>
      <c r="B107"/>
      <c r="C107" s="73"/>
      <c r="D107" s="74" t="s">
        <v>64</v>
      </c>
      <c r="E107" s="75">
        <f>E104+E105+E106</f>
        <v>0</v>
      </c>
      <c r="F107" s="75">
        <f>F104+F105+F106</f>
        <v>0</v>
      </c>
      <c r="G107" s="75">
        <f>G104+G105+G106</f>
        <v>0</v>
      </c>
      <c r="H107" s="75">
        <f>H104+H105+H106</f>
        <v>0</v>
      </c>
      <c r="I107" s="75">
        <f>I104+I105+I106</f>
        <v>0</v>
      </c>
      <c r="J107" s="75"/>
      <c r="K107" s="75">
        <f>K104+K105+K106</f>
        <v>0</v>
      </c>
      <c r="L107" s="75">
        <f>L104+L105+L106</f>
        <v>0</v>
      </c>
      <c r="M107" s="75">
        <f>M104+M105+M106</f>
        <v>0</v>
      </c>
      <c r="N107" s="75">
        <f>N104+N105+N106</f>
        <v>0</v>
      </c>
      <c r="O107" s="125"/>
      <c r="P107" s="199">
        <f>SUM(E107:O107)</f>
        <v>0</v>
      </c>
      <c r="Q107" s="121"/>
      <c r="R107" s="121"/>
      <c r="S107" s="113"/>
      <c r="T107" s="113"/>
      <c r="U107" s="113"/>
      <c r="V107" s="113"/>
      <c r="W107" s="121"/>
      <c r="X107" s="121"/>
      <c r="Y107" s="121"/>
      <c r="Z107" s="121"/>
      <c r="AA107" s="121"/>
      <c r="AB107" s="113"/>
      <c r="AC107" s="113"/>
      <c r="AD107" s="113"/>
      <c r="AE107" s="113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0"/>
      <c r="AS107" s="120"/>
      <c r="AT107" s="120"/>
      <c r="AU107" s="120"/>
      <c r="AV107" s="120"/>
      <c r="AW107" s="120"/>
      <c r="AX107" s="120"/>
      <c r="AY107" s="120"/>
      <c r="AZ107" s="120"/>
    </row>
    <row r="108" spans="1:52" s="15" customFormat="1" ht="24" thickBot="1">
      <c r="A108"/>
      <c r="B108"/>
      <c r="C108"/>
      <c r="D108" s="72" t="s">
        <v>64</v>
      </c>
      <c r="E108" s="71">
        <f>E107-E103</f>
        <v>0</v>
      </c>
      <c r="F108" s="71">
        <f>F107-F103</f>
        <v>0</v>
      </c>
      <c r="G108" s="71">
        <f>G107-G103</f>
        <v>0</v>
      </c>
      <c r="H108" s="71">
        <f>H107-H103</f>
        <v>0</v>
      </c>
      <c r="I108" s="71">
        <f>I107-I103</f>
        <v>0</v>
      </c>
      <c r="J108" s="71"/>
      <c r="K108" s="71">
        <f>K107-K103</f>
        <v>0</v>
      </c>
      <c r="L108" s="71">
        <f>L107-L103</f>
        <v>0</v>
      </c>
      <c r="M108" s="71">
        <f>M107-M103</f>
        <v>0</v>
      </c>
      <c r="N108" s="71">
        <f>N107-N103</f>
        <v>0</v>
      </c>
      <c r="O108" s="117"/>
      <c r="P108" s="198">
        <f>SUM(E108:O108)</f>
        <v>0</v>
      </c>
      <c r="Q108" s="121"/>
      <c r="R108" s="121"/>
      <c r="S108" s="113"/>
      <c r="T108" s="113"/>
      <c r="U108" s="113"/>
      <c r="V108" s="113"/>
      <c r="W108" s="121"/>
      <c r="X108" s="121"/>
      <c r="Y108" s="121"/>
      <c r="Z108" s="121"/>
      <c r="AA108" s="121"/>
      <c r="AB108" s="113"/>
      <c r="AC108" s="113"/>
      <c r="AD108" s="113"/>
      <c r="AE108" s="113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0"/>
      <c r="AS108" s="120"/>
      <c r="AT108" s="120"/>
      <c r="AU108" s="120"/>
      <c r="AV108" s="120"/>
      <c r="AW108" s="120"/>
      <c r="AX108" s="120"/>
      <c r="AY108" s="120"/>
      <c r="AZ108" s="120"/>
    </row>
    <row r="109" spans="1:52" s="15" customFormat="1" ht="26.25" customHeight="1" thickBot="1">
      <c r="A109" s="34"/>
      <c r="B109" s="35"/>
      <c r="C109" s="35"/>
      <c r="D109" s="35"/>
      <c r="E109" s="60" t="s">
        <v>90</v>
      </c>
      <c r="F109" s="59" t="s">
        <v>60</v>
      </c>
      <c r="G109" s="61"/>
      <c r="H109" s="35"/>
      <c r="I109" s="35"/>
      <c r="J109" s="35"/>
      <c r="K109" s="35"/>
      <c r="L109" s="35"/>
      <c r="M109" s="35"/>
      <c r="N109" s="36"/>
      <c r="O109" s="120"/>
      <c r="P109" s="195"/>
      <c r="Q109" s="121"/>
      <c r="R109" s="121"/>
      <c r="S109" s="113"/>
      <c r="T109" s="113"/>
      <c r="U109" s="113"/>
      <c r="V109" s="113"/>
      <c r="W109" s="121"/>
      <c r="X109" s="121"/>
      <c r="Y109" s="121"/>
      <c r="Z109" s="121"/>
      <c r="AA109" s="121"/>
      <c r="AB109" s="113"/>
      <c r="AC109" s="113"/>
      <c r="AD109" s="113"/>
      <c r="AE109" s="113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0"/>
      <c r="AS109" s="120"/>
      <c r="AT109" s="120"/>
      <c r="AU109" s="120"/>
      <c r="AV109" s="120"/>
      <c r="AW109" s="120"/>
      <c r="AX109" s="120"/>
      <c r="AY109" s="120"/>
      <c r="AZ109" s="120"/>
    </row>
    <row r="110" spans="1:52" s="15" customFormat="1" ht="40.5">
      <c r="A110" s="530">
        <v>1</v>
      </c>
      <c r="B110" s="38" t="s">
        <v>50</v>
      </c>
      <c r="C110" s="533"/>
      <c r="D110" s="19" t="s">
        <v>9</v>
      </c>
      <c r="E110" s="65">
        <f>'Приложение 1 (ОТЧЕТНЫЙ ПЕРИОД)'!E363</f>
        <v>0</v>
      </c>
      <c r="F110" s="65">
        <f>'Приложение 1 (ОТЧЕТНЫЙ ПЕРИОД)'!F363</f>
        <v>0</v>
      </c>
      <c r="G110" s="65">
        <f>'Приложение 1 (ОТЧЕТНЫЙ ПЕРИОД)'!G363</f>
        <v>0</v>
      </c>
      <c r="H110" s="65">
        <f>'Приложение 1 (ОТЧЕТНЫЙ ПЕРИОД)'!H363</f>
        <v>0</v>
      </c>
      <c r="I110" s="65">
        <f>'Приложение 1 (ОТЧЕТНЫЙ ПЕРИОД)'!I363</f>
        <v>0</v>
      </c>
      <c r="J110" s="720"/>
      <c r="K110" s="65">
        <f>'Приложение 1 (ОТЧЕТНЫЙ ПЕРИОД)'!K363</f>
        <v>0</v>
      </c>
      <c r="L110" s="65">
        <f>'Приложение 1 (ОТЧЕТНЫЙ ПЕРИОД)'!L363</f>
        <v>0</v>
      </c>
      <c r="M110" s="65">
        <f>'Приложение 1 (ОТЧЕТНЫЙ ПЕРИОД)'!M363</f>
        <v>0</v>
      </c>
      <c r="N110" s="66">
        <f>'Приложение 1 (ОТЧЕТНЫЙ ПЕРИОД)'!N363</f>
        <v>0</v>
      </c>
      <c r="O110" s="120"/>
      <c r="P110" s="195"/>
      <c r="Q110" s="121"/>
      <c r="R110" s="712" t="str">
        <f>B111</f>
        <v>КУЛЬТУРА</v>
      </c>
      <c r="S110" s="141" t="str">
        <f>D110</f>
        <v>Всего</v>
      </c>
      <c r="T110" s="141">
        <f>E110</f>
        <v>0</v>
      </c>
      <c r="U110" s="141">
        <f t="shared" ref="U110:V110" si="32">F110</f>
        <v>0</v>
      </c>
      <c r="V110" s="141">
        <f t="shared" si="32"/>
        <v>0</v>
      </c>
      <c r="W110" s="141" t="e">
        <f>F110/E110%</f>
        <v>#DIV/0!</v>
      </c>
      <c r="X110" s="142" t="e">
        <f>G110/F110%</f>
        <v>#DIV/0!</v>
      </c>
      <c r="Y110" s="121"/>
      <c r="Z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0"/>
      <c r="AS110" s="120"/>
      <c r="AT110" s="120"/>
      <c r="AU110" s="120"/>
      <c r="AV110" s="120"/>
      <c r="AW110" s="120"/>
      <c r="AX110" s="120"/>
      <c r="AY110" s="120"/>
      <c r="AZ110" s="120"/>
    </row>
    <row r="111" spans="1:52" s="15" customFormat="1" ht="23.25" customHeight="1">
      <c r="A111" s="530"/>
      <c r="B111" s="538" t="str">
        <f>F109</f>
        <v>КУЛЬТУРА</v>
      </c>
      <c r="C111" s="533"/>
      <c r="D111" s="20" t="s">
        <v>18</v>
      </c>
      <c r="E111" s="62">
        <f>'Приложение 1 (ОТЧЕТНЫЙ ПЕРИОД)'!E364</f>
        <v>0</v>
      </c>
      <c r="F111" s="62">
        <f>'Приложение 1 (ОТЧЕТНЫЙ ПЕРИОД)'!F364</f>
        <v>0</v>
      </c>
      <c r="G111" s="62">
        <f>'Приложение 1 (ОТЧЕТНЫЙ ПЕРИОД)'!G364</f>
        <v>0</v>
      </c>
      <c r="H111" s="62">
        <f>'Приложение 1 (ОТЧЕТНЫЙ ПЕРИОД)'!H364</f>
        <v>0</v>
      </c>
      <c r="I111" s="62">
        <f>'Приложение 1 (ОТЧЕТНЫЙ ПЕРИОД)'!I364</f>
        <v>0</v>
      </c>
      <c r="J111" s="721"/>
      <c r="K111" s="62">
        <f>'Приложение 1 (ОТЧЕТНЫЙ ПЕРИОД)'!K364</f>
        <v>0</v>
      </c>
      <c r="L111" s="62">
        <f>'Приложение 1 (ОТЧЕТНЫЙ ПЕРИОД)'!L364</f>
        <v>0</v>
      </c>
      <c r="M111" s="62">
        <f>'Приложение 1 (ОТЧЕТНЫЙ ПЕРИОД)'!M364</f>
        <v>0</v>
      </c>
      <c r="N111" s="67">
        <f>'Приложение 1 (ОТЧЕТНЫЙ ПЕРИОД)'!N364</f>
        <v>0</v>
      </c>
      <c r="O111" s="120"/>
      <c r="P111" s="195"/>
      <c r="Q111" s="121"/>
      <c r="R111" s="713"/>
      <c r="S111" s="139"/>
      <c r="T111" s="139"/>
      <c r="U111" s="139"/>
      <c r="V111" s="139"/>
      <c r="W111" s="135"/>
      <c r="X111" s="136"/>
      <c r="Y111" s="121"/>
      <c r="Z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0"/>
      <c r="AS111" s="120"/>
      <c r="AT111" s="120"/>
      <c r="AU111" s="120"/>
      <c r="AV111" s="120"/>
      <c r="AW111" s="120"/>
      <c r="AX111" s="120"/>
      <c r="AY111" s="120"/>
      <c r="AZ111" s="120"/>
    </row>
    <row r="112" spans="1:52" s="15" customFormat="1" ht="23.25" customHeight="1">
      <c r="A112" s="530"/>
      <c r="B112" s="718"/>
      <c r="C112" s="533"/>
      <c r="D112" s="20" t="s">
        <v>10</v>
      </c>
      <c r="E112" s="62">
        <f>'Приложение 1 (ОТЧЕТНЫЙ ПЕРИОД)'!E365</f>
        <v>0</v>
      </c>
      <c r="F112" s="62">
        <f>'Приложение 1 (ОТЧЕТНЫЙ ПЕРИОД)'!F365</f>
        <v>0</v>
      </c>
      <c r="G112" s="62">
        <f>'Приложение 1 (ОТЧЕТНЫЙ ПЕРИОД)'!G365</f>
        <v>0</v>
      </c>
      <c r="H112" s="62">
        <f>'Приложение 1 (ОТЧЕТНЫЙ ПЕРИОД)'!H365</f>
        <v>0</v>
      </c>
      <c r="I112" s="62">
        <f>'Приложение 1 (ОТЧЕТНЫЙ ПЕРИОД)'!I365</f>
        <v>0</v>
      </c>
      <c r="J112" s="721"/>
      <c r="K112" s="62">
        <f>'Приложение 1 (ОТЧЕТНЫЙ ПЕРИОД)'!K365</f>
        <v>0</v>
      </c>
      <c r="L112" s="62">
        <f>'Приложение 1 (ОТЧЕТНЫЙ ПЕРИОД)'!L365</f>
        <v>0</v>
      </c>
      <c r="M112" s="62">
        <f>'Приложение 1 (ОТЧЕТНЫЙ ПЕРИОД)'!M365</f>
        <v>0</v>
      </c>
      <c r="N112" s="67">
        <f>'Приложение 1 (ОТЧЕТНЫЙ ПЕРИОД)'!N365</f>
        <v>0</v>
      </c>
      <c r="O112" s="120"/>
      <c r="P112" s="195"/>
      <c r="Q112" s="121"/>
      <c r="R112" s="713"/>
      <c r="S112" s="139"/>
      <c r="T112" s="139"/>
      <c r="U112" s="139"/>
      <c r="V112" s="139"/>
      <c r="W112" s="135"/>
      <c r="X112" s="136"/>
      <c r="Y112" s="121"/>
      <c r="Z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0"/>
      <c r="AS112" s="120"/>
      <c r="AT112" s="120"/>
      <c r="AU112" s="120"/>
      <c r="AV112" s="120"/>
      <c r="AW112" s="120"/>
      <c r="AX112" s="120"/>
      <c r="AY112" s="120"/>
      <c r="AZ112" s="120"/>
    </row>
    <row r="113" spans="1:52" s="15" customFormat="1" ht="23.25" customHeight="1" thickBot="1">
      <c r="A113" s="531"/>
      <c r="B113" s="719"/>
      <c r="C113" s="534"/>
      <c r="D113" s="54" t="s">
        <v>11</v>
      </c>
      <c r="E113" s="68">
        <f>'Приложение 1 (ОТЧЕТНЫЙ ПЕРИОД)'!E366</f>
        <v>0</v>
      </c>
      <c r="F113" s="68">
        <f>'Приложение 1 (ОТЧЕТНЫЙ ПЕРИОД)'!F366</f>
        <v>0</v>
      </c>
      <c r="G113" s="68">
        <f>'Приложение 1 (ОТЧЕТНЫЙ ПЕРИОД)'!G366</f>
        <v>0</v>
      </c>
      <c r="H113" s="68">
        <f>'Приложение 1 (ОТЧЕТНЫЙ ПЕРИОД)'!H366</f>
        <v>0</v>
      </c>
      <c r="I113" s="68">
        <f>'Приложение 1 (ОТЧЕТНЫЙ ПЕРИОД)'!I366</f>
        <v>0</v>
      </c>
      <c r="J113" s="722"/>
      <c r="K113" s="68">
        <f>'Приложение 1 (ОТЧЕТНЫЙ ПЕРИОД)'!K366</f>
        <v>0</v>
      </c>
      <c r="L113" s="68">
        <f>'Приложение 1 (ОТЧЕТНЫЙ ПЕРИОД)'!L366</f>
        <v>0</v>
      </c>
      <c r="M113" s="68">
        <f>'Приложение 1 (ОТЧЕТНЫЙ ПЕРИОД)'!M366</f>
        <v>0</v>
      </c>
      <c r="N113" s="69">
        <f>'Приложение 1 (ОТЧЕТНЫЙ ПЕРИОД)'!N366</f>
        <v>0</v>
      </c>
      <c r="O113" s="120"/>
      <c r="P113" s="195"/>
      <c r="Q113" s="121"/>
      <c r="R113" s="714"/>
      <c r="S113" s="140"/>
      <c r="T113" s="140"/>
      <c r="U113" s="140"/>
      <c r="V113" s="140"/>
      <c r="W113" s="137"/>
      <c r="X113" s="138"/>
      <c r="Y113" s="121"/>
      <c r="Z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0"/>
      <c r="AS113" s="120"/>
      <c r="AT113" s="120"/>
      <c r="AU113" s="120"/>
      <c r="AV113" s="120"/>
      <c r="AW113" s="120"/>
      <c r="AX113" s="120"/>
      <c r="AY113" s="120"/>
      <c r="AZ113" s="120"/>
    </row>
    <row r="114" spans="1:52" s="15" customFormat="1" ht="23.25">
      <c r="A114"/>
      <c r="B114"/>
      <c r="C114" s="73"/>
      <c r="D114" s="74" t="s">
        <v>64</v>
      </c>
      <c r="E114" s="75">
        <f>E111+E112+E113</f>
        <v>0</v>
      </c>
      <c r="F114" s="75">
        <f>F111+F112+F113</f>
        <v>0</v>
      </c>
      <c r="G114" s="75">
        <f>G111+G112+G113</f>
        <v>0</v>
      </c>
      <c r="H114" s="75">
        <f>H111+H112+H113</f>
        <v>0</v>
      </c>
      <c r="I114" s="75">
        <f>I111+I112+I113</f>
        <v>0</v>
      </c>
      <c r="J114" s="75"/>
      <c r="K114" s="75">
        <f>K111+K112+K113</f>
        <v>0</v>
      </c>
      <c r="L114" s="75">
        <f>L111+L112+L113</f>
        <v>0</v>
      </c>
      <c r="M114" s="75">
        <f>M111+M112+M113</f>
        <v>0</v>
      </c>
      <c r="N114" s="75">
        <f>N111+N112+N113</f>
        <v>0</v>
      </c>
      <c r="O114" s="125"/>
      <c r="P114" s="199">
        <f>SUM(E114:O114)</f>
        <v>0</v>
      </c>
      <c r="Q114" s="121"/>
      <c r="R114" s="121"/>
      <c r="S114" s="113"/>
      <c r="T114" s="113"/>
      <c r="U114" s="113"/>
      <c r="V114" s="113"/>
      <c r="W114" s="121"/>
      <c r="X114" s="121"/>
      <c r="Y114" s="121"/>
      <c r="Z114" s="121"/>
      <c r="AA114" s="121"/>
      <c r="AB114" s="113"/>
      <c r="AC114" s="113"/>
      <c r="AD114" s="113"/>
      <c r="AE114" s="113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0"/>
      <c r="AS114" s="120"/>
      <c r="AT114" s="120"/>
      <c r="AU114" s="120"/>
      <c r="AV114" s="120"/>
      <c r="AW114" s="120"/>
      <c r="AX114" s="120"/>
      <c r="AY114" s="120"/>
      <c r="AZ114" s="120"/>
    </row>
    <row r="115" spans="1:52" s="15" customFormat="1" ht="24" thickBot="1">
      <c r="A115"/>
      <c r="B115"/>
      <c r="C115"/>
      <c r="D115" s="72" t="s">
        <v>64</v>
      </c>
      <c r="E115" s="71">
        <f>E114-E110</f>
        <v>0</v>
      </c>
      <c r="F115" s="71">
        <f>F114-F110</f>
        <v>0</v>
      </c>
      <c r="G115" s="71">
        <f>G114-G110</f>
        <v>0</v>
      </c>
      <c r="H115" s="71">
        <f>H114-H110</f>
        <v>0</v>
      </c>
      <c r="I115" s="71">
        <f>I114-I110</f>
        <v>0</v>
      </c>
      <c r="J115" s="71"/>
      <c r="K115" s="71">
        <f>K114-K110</f>
        <v>0</v>
      </c>
      <c r="L115" s="71">
        <f>L114-L110</f>
        <v>0</v>
      </c>
      <c r="M115" s="71">
        <f>M114-M110</f>
        <v>0</v>
      </c>
      <c r="N115" s="71">
        <f>N114-N110</f>
        <v>0</v>
      </c>
      <c r="O115" s="117"/>
      <c r="P115" s="198">
        <f>SUM(E115:O115)</f>
        <v>0</v>
      </c>
      <c r="Q115" s="121"/>
      <c r="R115" s="121"/>
      <c r="S115" s="113"/>
      <c r="T115" s="113"/>
      <c r="U115" s="113"/>
      <c r="V115" s="113"/>
      <c r="W115" s="121"/>
      <c r="X115" s="121"/>
      <c r="Y115" s="121"/>
      <c r="Z115" s="121"/>
      <c r="AA115" s="121"/>
      <c r="AB115" s="113"/>
      <c r="AC115" s="113"/>
      <c r="AD115" s="113"/>
      <c r="AE115" s="113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0"/>
      <c r="AS115" s="120"/>
      <c r="AT115" s="120"/>
      <c r="AU115" s="120"/>
      <c r="AV115" s="120"/>
      <c r="AW115" s="120"/>
      <c r="AX115" s="120"/>
      <c r="AY115" s="120"/>
      <c r="AZ115" s="120"/>
    </row>
    <row r="116" spans="1:52" s="15" customFormat="1" ht="32.25" customHeight="1" thickBot="1">
      <c r="A116" s="34"/>
      <c r="B116" s="35"/>
      <c r="C116" s="35"/>
      <c r="D116" s="35"/>
      <c r="E116" s="60" t="s">
        <v>91</v>
      </c>
      <c r="F116" s="59" t="s">
        <v>61</v>
      </c>
      <c r="G116" s="61"/>
      <c r="H116" s="35"/>
      <c r="I116" s="35"/>
      <c r="J116" s="35"/>
      <c r="K116" s="35"/>
      <c r="L116" s="35"/>
      <c r="M116" s="35"/>
      <c r="N116" s="36"/>
      <c r="O116" s="120"/>
      <c r="P116" s="195"/>
      <c r="Q116" s="121"/>
      <c r="R116" s="121"/>
      <c r="S116" s="113"/>
      <c r="T116" s="113"/>
      <c r="U116" s="113"/>
      <c r="V116" s="113"/>
      <c r="W116" s="121"/>
      <c r="X116" s="121"/>
      <c r="Y116" s="121"/>
      <c r="Z116" s="121"/>
      <c r="AA116" s="121"/>
      <c r="AB116" s="113"/>
      <c r="AC116" s="113"/>
      <c r="AD116" s="113"/>
      <c r="AE116" s="113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0"/>
      <c r="AS116" s="120"/>
      <c r="AT116" s="120"/>
      <c r="AU116" s="120"/>
      <c r="AV116" s="120"/>
      <c r="AW116" s="120"/>
      <c r="AX116" s="120"/>
      <c r="AY116" s="120"/>
      <c r="AZ116" s="120"/>
    </row>
    <row r="117" spans="1:52" s="15" customFormat="1" ht="40.5">
      <c r="A117" s="530" t="str">
        <f>E116</f>
        <v>XI.</v>
      </c>
      <c r="B117" s="38" t="s">
        <v>50</v>
      </c>
      <c r="C117" s="533"/>
      <c r="D117" s="19" t="s">
        <v>9</v>
      </c>
      <c r="E117" s="65">
        <f>'Приложение 1 (ОТЧЕТНЫЙ ПЕРИОД)'!E401</f>
        <v>0</v>
      </c>
      <c r="F117" s="65">
        <f>'Приложение 1 (ОТЧЕТНЫЙ ПЕРИОД)'!F401</f>
        <v>0</v>
      </c>
      <c r="G117" s="65">
        <f>'Приложение 1 (ОТЧЕТНЫЙ ПЕРИОД)'!G401</f>
        <v>0</v>
      </c>
      <c r="H117" s="65">
        <f>'Приложение 1 (ОТЧЕТНЫЙ ПЕРИОД)'!H401</f>
        <v>0</v>
      </c>
      <c r="I117" s="65">
        <f>'Приложение 1 (ОТЧЕТНЫЙ ПЕРИОД)'!I401</f>
        <v>0</v>
      </c>
      <c r="J117" s="720"/>
      <c r="K117" s="65">
        <f>'Приложение 1 (ОТЧЕТНЫЙ ПЕРИОД)'!K401</f>
        <v>0</v>
      </c>
      <c r="L117" s="65">
        <f>'Приложение 1 (ОТЧЕТНЫЙ ПЕРИОД)'!L401</f>
        <v>0</v>
      </c>
      <c r="M117" s="65">
        <f>'Приложение 1 (ОТЧЕТНЫЙ ПЕРИОД)'!M401</f>
        <v>0</v>
      </c>
      <c r="N117" s="66">
        <f>'Приложение 1 (ОТЧЕТНЫЙ ПЕРИОД)'!N401</f>
        <v>0</v>
      </c>
      <c r="O117" s="120"/>
      <c r="P117" s="195"/>
      <c r="Q117" s="121"/>
      <c r="R117" s="712" t="str">
        <f>B118</f>
        <v>МАЛОЕ И СРЕДНЕЕ ПРЕДПРИНИМАТЕЛЬСТВО</v>
      </c>
      <c r="S117" s="141" t="str">
        <f>D117</f>
        <v>Всего</v>
      </c>
      <c r="T117" s="141">
        <f>E117</f>
        <v>0</v>
      </c>
      <c r="U117" s="141">
        <f t="shared" ref="U117:V117" si="33">F117</f>
        <v>0</v>
      </c>
      <c r="V117" s="141">
        <f t="shared" si="33"/>
        <v>0</v>
      </c>
      <c r="W117" s="141" t="e">
        <f>F117/E117%</f>
        <v>#DIV/0!</v>
      </c>
      <c r="X117" s="142" t="e">
        <f>G117/F117%</f>
        <v>#DIV/0!</v>
      </c>
      <c r="Y117" s="121"/>
      <c r="Z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0"/>
      <c r="AS117" s="120"/>
      <c r="AT117" s="120"/>
      <c r="AU117" s="120"/>
      <c r="AV117" s="120"/>
      <c r="AW117" s="120"/>
      <c r="AX117" s="120"/>
      <c r="AY117" s="120"/>
      <c r="AZ117" s="120"/>
    </row>
    <row r="118" spans="1:52" s="15" customFormat="1" ht="23.25" customHeight="1">
      <c r="A118" s="530"/>
      <c r="B118" s="538" t="str">
        <f>F116</f>
        <v>МАЛОЕ И СРЕДНЕЕ ПРЕДПРИНИМАТЕЛЬСТВО</v>
      </c>
      <c r="C118" s="533"/>
      <c r="D118" s="20" t="s">
        <v>18</v>
      </c>
      <c r="E118" s="62">
        <f>'Приложение 1 (ОТЧЕТНЫЙ ПЕРИОД)'!E402</f>
        <v>0</v>
      </c>
      <c r="F118" s="62">
        <f>'Приложение 1 (ОТЧЕТНЫЙ ПЕРИОД)'!F402</f>
        <v>0</v>
      </c>
      <c r="G118" s="62">
        <f>'Приложение 1 (ОТЧЕТНЫЙ ПЕРИОД)'!G402</f>
        <v>0</v>
      </c>
      <c r="H118" s="62">
        <f>'Приложение 1 (ОТЧЕТНЫЙ ПЕРИОД)'!H402</f>
        <v>0</v>
      </c>
      <c r="I118" s="62">
        <f>'Приложение 1 (ОТЧЕТНЫЙ ПЕРИОД)'!I402</f>
        <v>0</v>
      </c>
      <c r="J118" s="721"/>
      <c r="K118" s="62">
        <f>'Приложение 1 (ОТЧЕТНЫЙ ПЕРИОД)'!K402</f>
        <v>0</v>
      </c>
      <c r="L118" s="62">
        <f>'Приложение 1 (ОТЧЕТНЫЙ ПЕРИОД)'!L402</f>
        <v>0</v>
      </c>
      <c r="M118" s="62">
        <f>'Приложение 1 (ОТЧЕТНЫЙ ПЕРИОД)'!M402</f>
        <v>0</v>
      </c>
      <c r="N118" s="67">
        <f>'Приложение 1 (ОТЧЕТНЫЙ ПЕРИОД)'!N402</f>
        <v>0</v>
      </c>
      <c r="O118" s="120"/>
      <c r="P118" s="195"/>
      <c r="Q118" s="121"/>
      <c r="R118" s="713"/>
      <c r="S118" s="139"/>
      <c r="T118" s="139"/>
      <c r="U118" s="139"/>
      <c r="V118" s="139"/>
      <c r="W118" s="135"/>
      <c r="X118" s="136"/>
      <c r="Y118" s="121"/>
      <c r="Z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0"/>
      <c r="AS118" s="120"/>
      <c r="AT118" s="120"/>
      <c r="AU118" s="120"/>
      <c r="AV118" s="120"/>
      <c r="AW118" s="120"/>
      <c r="AX118" s="120"/>
      <c r="AY118" s="120"/>
      <c r="AZ118" s="120"/>
    </row>
    <row r="119" spans="1:52" s="15" customFormat="1" ht="23.25" customHeight="1">
      <c r="A119" s="530"/>
      <c r="B119" s="718"/>
      <c r="C119" s="533"/>
      <c r="D119" s="20" t="s">
        <v>10</v>
      </c>
      <c r="E119" s="62">
        <f>'Приложение 1 (ОТЧЕТНЫЙ ПЕРИОД)'!E403</f>
        <v>0</v>
      </c>
      <c r="F119" s="62">
        <f>'Приложение 1 (ОТЧЕТНЫЙ ПЕРИОД)'!F403</f>
        <v>0</v>
      </c>
      <c r="G119" s="62">
        <f>'Приложение 1 (ОТЧЕТНЫЙ ПЕРИОД)'!G403</f>
        <v>0</v>
      </c>
      <c r="H119" s="62">
        <f>'Приложение 1 (ОТЧЕТНЫЙ ПЕРИОД)'!H403</f>
        <v>0</v>
      </c>
      <c r="I119" s="62">
        <f>'Приложение 1 (ОТЧЕТНЫЙ ПЕРИОД)'!I403</f>
        <v>0</v>
      </c>
      <c r="J119" s="721"/>
      <c r="K119" s="62">
        <f>'Приложение 1 (ОТЧЕТНЫЙ ПЕРИОД)'!K403</f>
        <v>0</v>
      </c>
      <c r="L119" s="62">
        <f>'Приложение 1 (ОТЧЕТНЫЙ ПЕРИОД)'!L403</f>
        <v>0</v>
      </c>
      <c r="M119" s="62">
        <f>'Приложение 1 (ОТЧЕТНЫЙ ПЕРИОД)'!M403</f>
        <v>0</v>
      </c>
      <c r="N119" s="67">
        <f>'Приложение 1 (ОТЧЕТНЫЙ ПЕРИОД)'!N403</f>
        <v>0</v>
      </c>
      <c r="O119" s="120"/>
      <c r="P119" s="195"/>
      <c r="Q119" s="121"/>
      <c r="R119" s="713"/>
      <c r="S119" s="139"/>
      <c r="T119" s="139"/>
      <c r="U119" s="139"/>
      <c r="V119" s="139"/>
      <c r="W119" s="135"/>
      <c r="X119" s="136"/>
      <c r="Y119" s="121"/>
      <c r="Z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0"/>
      <c r="AS119" s="120"/>
      <c r="AT119" s="120"/>
      <c r="AU119" s="120"/>
      <c r="AV119" s="120"/>
      <c r="AW119" s="120"/>
      <c r="AX119" s="120"/>
      <c r="AY119" s="120"/>
      <c r="AZ119" s="120"/>
    </row>
    <row r="120" spans="1:52" s="15" customFormat="1" ht="23.25" customHeight="1" thickBot="1">
      <c r="A120" s="531"/>
      <c r="B120" s="719"/>
      <c r="C120" s="534"/>
      <c r="D120" s="54" t="s">
        <v>11</v>
      </c>
      <c r="E120" s="68">
        <f>'Приложение 1 (ОТЧЕТНЫЙ ПЕРИОД)'!E404</f>
        <v>0</v>
      </c>
      <c r="F120" s="68">
        <f>'Приложение 1 (ОТЧЕТНЫЙ ПЕРИОД)'!F404</f>
        <v>0</v>
      </c>
      <c r="G120" s="68">
        <f>'Приложение 1 (ОТЧЕТНЫЙ ПЕРИОД)'!G404</f>
        <v>0</v>
      </c>
      <c r="H120" s="68">
        <f>'Приложение 1 (ОТЧЕТНЫЙ ПЕРИОД)'!H404</f>
        <v>0</v>
      </c>
      <c r="I120" s="68">
        <f>'Приложение 1 (ОТЧЕТНЫЙ ПЕРИОД)'!I404</f>
        <v>0</v>
      </c>
      <c r="J120" s="722"/>
      <c r="K120" s="68">
        <f>'Приложение 1 (ОТЧЕТНЫЙ ПЕРИОД)'!K404</f>
        <v>0</v>
      </c>
      <c r="L120" s="68">
        <f>'Приложение 1 (ОТЧЕТНЫЙ ПЕРИОД)'!L404</f>
        <v>0</v>
      </c>
      <c r="M120" s="68">
        <f>'Приложение 1 (ОТЧЕТНЫЙ ПЕРИОД)'!M404</f>
        <v>0</v>
      </c>
      <c r="N120" s="69">
        <f>'Приложение 1 (ОТЧЕТНЫЙ ПЕРИОД)'!N404</f>
        <v>0</v>
      </c>
      <c r="O120" s="120"/>
      <c r="P120" s="195"/>
      <c r="Q120" s="121"/>
      <c r="R120" s="714"/>
      <c r="S120" s="140"/>
      <c r="T120" s="140"/>
      <c r="U120" s="140"/>
      <c r="V120" s="140"/>
      <c r="W120" s="137"/>
      <c r="X120" s="138"/>
      <c r="Y120" s="121"/>
      <c r="Z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0"/>
      <c r="AS120" s="120"/>
      <c r="AT120" s="120"/>
      <c r="AU120" s="120"/>
      <c r="AV120" s="120"/>
      <c r="AW120" s="120"/>
      <c r="AX120" s="120"/>
      <c r="AY120" s="120"/>
      <c r="AZ120" s="120"/>
    </row>
    <row r="121" spans="1:52" s="15" customFormat="1" ht="23.25">
      <c r="A121"/>
      <c r="B121"/>
      <c r="C121" s="73"/>
      <c r="D121" s="74" t="s">
        <v>64</v>
      </c>
      <c r="E121" s="75">
        <f>E118+E119+E120</f>
        <v>0</v>
      </c>
      <c r="F121" s="75">
        <f>F118+F119+F120</f>
        <v>0</v>
      </c>
      <c r="G121" s="75">
        <f>G118+G119+G120</f>
        <v>0</v>
      </c>
      <c r="H121" s="75">
        <f>H118+H119+H120</f>
        <v>0</v>
      </c>
      <c r="I121" s="75">
        <f>I118+I119+I120</f>
        <v>0</v>
      </c>
      <c r="J121" s="75"/>
      <c r="K121" s="75">
        <f>K118+K119+K120</f>
        <v>0</v>
      </c>
      <c r="L121" s="75">
        <f>L118+L119+L120</f>
        <v>0</v>
      </c>
      <c r="M121" s="75">
        <f>M118+M119+M120</f>
        <v>0</v>
      </c>
      <c r="N121" s="75">
        <f>N118+N119+N120</f>
        <v>0</v>
      </c>
      <c r="O121" s="125"/>
      <c r="P121" s="199">
        <f>SUM(E121:O121)</f>
        <v>0</v>
      </c>
      <c r="Q121" s="121"/>
      <c r="R121" s="121"/>
      <c r="S121" s="113"/>
      <c r="T121" s="113"/>
      <c r="U121" s="113"/>
      <c r="V121" s="113"/>
      <c r="W121" s="121"/>
      <c r="X121" s="121"/>
      <c r="Y121" s="121"/>
      <c r="Z121" s="121"/>
      <c r="AA121" s="121"/>
      <c r="AB121" s="113"/>
      <c r="AC121" s="113"/>
      <c r="AD121" s="113"/>
      <c r="AE121" s="113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0"/>
      <c r="AS121" s="120"/>
      <c r="AT121" s="120"/>
      <c r="AU121" s="120"/>
      <c r="AV121" s="120"/>
      <c r="AW121" s="120"/>
      <c r="AX121" s="120"/>
      <c r="AY121" s="120"/>
      <c r="AZ121" s="120"/>
    </row>
    <row r="122" spans="1:52" s="15" customFormat="1" ht="24" thickBot="1">
      <c r="A122"/>
      <c r="B122"/>
      <c r="C122"/>
      <c r="D122" s="72" t="s">
        <v>64</v>
      </c>
      <c r="E122" s="71">
        <f>E121-E117</f>
        <v>0</v>
      </c>
      <c r="F122" s="71">
        <f>F121-F117</f>
        <v>0</v>
      </c>
      <c r="G122" s="71">
        <f>G121-G117</f>
        <v>0</v>
      </c>
      <c r="H122" s="71">
        <f>H121-H117</f>
        <v>0</v>
      </c>
      <c r="I122" s="71">
        <f>I121-I117</f>
        <v>0</v>
      </c>
      <c r="J122" s="71"/>
      <c r="K122" s="71">
        <f>K121-K117</f>
        <v>0</v>
      </c>
      <c r="L122" s="71">
        <f>L121-L117</f>
        <v>0</v>
      </c>
      <c r="M122" s="71">
        <f>M121-M117</f>
        <v>0</v>
      </c>
      <c r="N122" s="71">
        <f>N121-N117</f>
        <v>0</v>
      </c>
      <c r="O122" s="117"/>
      <c r="P122" s="198">
        <f>SUM(E122:O122)</f>
        <v>0</v>
      </c>
      <c r="Q122" s="121"/>
      <c r="R122" s="121"/>
      <c r="S122" s="113"/>
      <c r="T122" s="113"/>
      <c r="U122" s="113"/>
      <c r="V122" s="113"/>
      <c r="W122" s="121"/>
      <c r="X122" s="121"/>
      <c r="Y122" s="121"/>
      <c r="Z122" s="121"/>
      <c r="AA122" s="121"/>
      <c r="AB122" s="113"/>
      <c r="AC122" s="113"/>
      <c r="AD122" s="113"/>
      <c r="AE122" s="113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0"/>
      <c r="AS122" s="120"/>
      <c r="AT122" s="120"/>
      <c r="AU122" s="120"/>
      <c r="AV122" s="120"/>
      <c r="AW122" s="120"/>
      <c r="AX122" s="120"/>
      <c r="AY122" s="120"/>
      <c r="AZ122" s="120"/>
    </row>
    <row r="123" spans="1:52" s="15" customFormat="1" ht="32.25" customHeight="1" thickBot="1">
      <c r="A123" s="34"/>
      <c r="B123" s="35"/>
      <c r="C123" s="35"/>
      <c r="D123" s="35"/>
      <c r="E123" s="60" t="s">
        <v>92</v>
      </c>
      <c r="F123" s="59" t="s">
        <v>62</v>
      </c>
      <c r="G123" s="61"/>
      <c r="H123" s="35"/>
      <c r="I123" s="35"/>
      <c r="J123" s="35"/>
      <c r="K123" s="35"/>
      <c r="L123" s="35"/>
      <c r="M123" s="35"/>
      <c r="N123" s="36"/>
      <c r="O123" s="120"/>
      <c r="P123" s="195"/>
      <c r="Q123" s="121"/>
      <c r="R123" s="121"/>
      <c r="S123" s="113"/>
      <c r="T123" s="113"/>
      <c r="U123" s="113"/>
      <c r="V123" s="113"/>
      <c r="W123" s="121"/>
      <c r="X123" s="121"/>
      <c r="Y123" s="121"/>
      <c r="Z123" s="121"/>
      <c r="AA123" s="121"/>
      <c r="AB123" s="113"/>
      <c r="AC123" s="113"/>
      <c r="AD123" s="113"/>
      <c r="AE123" s="113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0"/>
      <c r="AS123" s="120"/>
      <c r="AT123" s="120"/>
      <c r="AU123" s="120"/>
      <c r="AV123" s="120"/>
      <c r="AW123" s="120"/>
      <c r="AX123" s="120"/>
      <c r="AY123" s="120"/>
      <c r="AZ123" s="120"/>
    </row>
    <row r="124" spans="1:52" s="15" customFormat="1" ht="40.5">
      <c r="A124" s="530" t="str">
        <f>E123</f>
        <v>XII.</v>
      </c>
      <c r="B124" s="38" t="s">
        <v>50</v>
      </c>
      <c r="C124" s="533"/>
      <c r="D124" s="19" t="s">
        <v>9</v>
      </c>
      <c r="E124" s="65">
        <f>'Приложение 1 (ОТЧЕТНЫЙ ПЕРИОД)'!E430</f>
        <v>0</v>
      </c>
      <c r="F124" s="65">
        <f>'Приложение 1 (ОТЧЕТНЫЙ ПЕРИОД)'!F430</f>
        <v>0</v>
      </c>
      <c r="G124" s="65">
        <f>'Приложение 1 (ОТЧЕТНЫЙ ПЕРИОД)'!G430</f>
        <v>0</v>
      </c>
      <c r="H124" s="65">
        <f>'Приложение 1 (ОТЧЕТНЫЙ ПЕРИОД)'!H430</f>
        <v>0</v>
      </c>
      <c r="I124" s="65">
        <f>'Приложение 1 (ОТЧЕТНЫЙ ПЕРИОД)'!I430</f>
        <v>0</v>
      </c>
      <c r="J124" s="720"/>
      <c r="K124" s="65">
        <f>'Приложение 1 (ОТЧЕТНЫЙ ПЕРИОД)'!K430</f>
        <v>0</v>
      </c>
      <c r="L124" s="65">
        <f>'Приложение 1 (ОТЧЕТНЫЙ ПЕРИОД)'!L430</f>
        <v>0</v>
      </c>
      <c r="M124" s="65">
        <f>'Приложение 1 (ОТЧЕТНЫЙ ПЕРИОД)'!M430</f>
        <v>0</v>
      </c>
      <c r="N124" s="66">
        <f>'Приложение 1 (ОТЧЕТНЫЙ ПЕРИОД)'!N430</f>
        <v>0</v>
      </c>
      <c r="O124" s="120"/>
      <c r="P124" s="195"/>
      <c r="Q124" s="121"/>
      <c r="R124" s="712" t="str">
        <f>B125</f>
        <v>МЕЖДУНАРОДНАЯ КООПЕРАЦИЯ И ЭКСПОРТ</v>
      </c>
      <c r="S124" s="141" t="str">
        <f>D124</f>
        <v>Всего</v>
      </c>
      <c r="T124" s="141">
        <f>E124</f>
        <v>0</v>
      </c>
      <c r="U124" s="141">
        <f t="shared" ref="U124:V124" si="34">F124</f>
        <v>0</v>
      </c>
      <c r="V124" s="141">
        <f t="shared" si="34"/>
        <v>0</v>
      </c>
      <c r="W124" s="141" t="e">
        <f>F124/E124%</f>
        <v>#DIV/0!</v>
      </c>
      <c r="X124" s="142" t="e">
        <f>G124/F124%</f>
        <v>#DIV/0!</v>
      </c>
      <c r="Y124" s="121"/>
      <c r="Z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0"/>
      <c r="AS124" s="120"/>
      <c r="AT124" s="120"/>
      <c r="AU124" s="120"/>
      <c r="AV124" s="120"/>
      <c r="AW124" s="120"/>
      <c r="AX124" s="120"/>
      <c r="AY124" s="120"/>
      <c r="AZ124" s="120"/>
    </row>
    <row r="125" spans="1:52" s="15" customFormat="1" ht="20.25" customHeight="1">
      <c r="A125" s="530"/>
      <c r="B125" s="538" t="str">
        <f>F123</f>
        <v>МЕЖДУНАРОДНАЯ КООПЕРАЦИЯ И ЭКСПОРТ</v>
      </c>
      <c r="C125" s="533"/>
      <c r="D125" s="20" t="s">
        <v>18</v>
      </c>
      <c r="E125" s="62">
        <f>'Приложение 1 (ОТЧЕТНЫЙ ПЕРИОД)'!E431</f>
        <v>0</v>
      </c>
      <c r="F125" s="62">
        <f>'Приложение 1 (ОТЧЕТНЫЙ ПЕРИОД)'!F431</f>
        <v>0</v>
      </c>
      <c r="G125" s="62">
        <f>'Приложение 1 (ОТЧЕТНЫЙ ПЕРИОД)'!G431</f>
        <v>0</v>
      </c>
      <c r="H125" s="62">
        <f>'Приложение 1 (ОТЧЕТНЫЙ ПЕРИОД)'!H431</f>
        <v>0</v>
      </c>
      <c r="I125" s="62">
        <f>'Приложение 1 (ОТЧЕТНЫЙ ПЕРИОД)'!I431</f>
        <v>0</v>
      </c>
      <c r="J125" s="721"/>
      <c r="K125" s="62">
        <f>'Приложение 1 (ОТЧЕТНЫЙ ПЕРИОД)'!K431</f>
        <v>0</v>
      </c>
      <c r="L125" s="62">
        <f>'Приложение 1 (ОТЧЕТНЫЙ ПЕРИОД)'!L431</f>
        <v>0</v>
      </c>
      <c r="M125" s="62">
        <f>'Приложение 1 (ОТЧЕТНЫЙ ПЕРИОД)'!M431</f>
        <v>0</v>
      </c>
      <c r="N125" s="67">
        <f>'Приложение 1 (ОТЧЕТНЫЙ ПЕРИОД)'!N431</f>
        <v>0</v>
      </c>
      <c r="O125" s="120"/>
      <c r="P125" s="195"/>
      <c r="Q125" s="121"/>
      <c r="R125" s="713"/>
      <c r="S125" s="139"/>
      <c r="T125" s="139"/>
      <c r="U125" s="139"/>
      <c r="V125" s="139"/>
      <c r="W125" s="135"/>
      <c r="X125" s="136"/>
      <c r="Y125" s="121"/>
      <c r="Z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0"/>
      <c r="AS125" s="120"/>
      <c r="AT125" s="120"/>
      <c r="AU125" s="120"/>
      <c r="AV125" s="120"/>
      <c r="AW125" s="120"/>
      <c r="AX125" s="120"/>
      <c r="AY125" s="120"/>
      <c r="AZ125" s="120"/>
    </row>
    <row r="126" spans="1:52" s="15" customFormat="1" ht="20.25" customHeight="1">
      <c r="A126" s="530"/>
      <c r="B126" s="718"/>
      <c r="C126" s="533"/>
      <c r="D126" s="20" t="s">
        <v>10</v>
      </c>
      <c r="E126" s="62">
        <f>'Приложение 1 (ОТЧЕТНЫЙ ПЕРИОД)'!E432</f>
        <v>0</v>
      </c>
      <c r="F126" s="62">
        <f>'Приложение 1 (ОТЧЕТНЫЙ ПЕРИОД)'!F432</f>
        <v>0</v>
      </c>
      <c r="G126" s="62">
        <f>'Приложение 1 (ОТЧЕТНЫЙ ПЕРИОД)'!G432</f>
        <v>0</v>
      </c>
      <c r="H126" s="62">
        <f>'Приложение 1 (ОТЧЕТНЫЙ ПЕРИОД)'!H432</f>
        <v>0</v>
      </c>
      <c r="I126" s="62">
        <f>'Приложение 1 (ОТЧЕТНЫЙ ПЕРИОД)'!I432</f>
        <v>0</v>
      </c>
      <c r="J126" s="721"/>
      <c r="K126" s="62">
        <f>'Приложение 1 (ОТЧЕТНЫЙ ПЕРИОД)'!K432</f>
        <v>0</v>
      </c>
      <c r="L126" s="62">
        <f>'Приложение 1 (ОТЧЕТНЫЙ ПЕРИОД)'!L432</f>
        <v>0</v>
      </c>
      <c r="M126" s="62">
        <f>'Приложение 1 (ОТЧЕТНЫЙ ПЕРИОД)'!M432</f>
        <v>0</v>
      </c>
      <c r="N126" s="67">
        <f>'Приложение 1 (ОТЧЕТНЫЙ ПЕРИОД)'!N432</f>
        <v>0</v>
      </c>
      <c r="O126" s="120"/>
      <c r="P126" s="195"/>
      <c r="Q126" s="121"/>
      <c r="R126" s="713"/>
      <c r="S126" s="139"/>
      <c r="T126" s="139"/>
      <c r="U126" s="139"/>
      <c r="V126" s="139"/>
      <c r="W126" s="135"/>
      <c r="X126" s="136"/>
      <c r="Y126" s="121"/>
      <c r="Z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0"/>
      <c r="AS126" s="120"/>
      <c r="AT126" s="120"/>
      <c r="AU126" s="120"/>
      <c r="AV126" s="120"/>
      <c r="AW126" s="120"/>
      <c r="AX126" s="120"/>
      <c r="AY126" s="120"/>
      <c r="AZ126" s="120"/>
    </row>
    <row r="127" spans="1:52" s="15" customFormat="1" ht="21" customHeight="1" thickBot="1">
      <c r="A127" s="531"/>
      <c r="B127" s="719"/>
      <c r="C127" s="534"/>
      <c r="D127" s="54" t="s">
        <v>11</v>
      </c>
      <c r="E127" s="68">
        <f>'Приложение 1 (ОТЧЕТНЫЙ ПЕРИОД)'!E433</f>
        <v>0</v>
      </c>
      <c r="F127" s="68">
        <f>'Приложение 1 (ОТЧЕТНЫЙ ПЕРИОД)'!F433</f>
        <v>0</v>
      </c>
      <c r="G127" s="68">
        <f>'Приложение 1 (ОТЧЕТНЫЙ ПЕРИОД)'!G433</f>
        <v>0</v>
      </c>
      <c r="H127" s="68">
        <f>'Приложение 1 (ОТЧЕТНЫЙ ПЕРИОД)'!H433</f>
        <v>0</v>
      </c>
      <c r="I127" s="68">
        <f>'Приложение 1 (ОТЧЕТНЫЙ ПЕРИОД)'!I433</f>
        <v>0</v>
      </c>
      <c r="J127" s="722"/>
      <c r="K127" s="68">
        <f>'Приложение 1 (ОТЧЕТНЫЙ ПЕРИОД)'!K433</f>
        <v>0</v>
      </c>
      <c r="L127" s="68">
        <f>'Приложение 1 (ОТЧЕТНЫЙ ПЕРИОД)'!L433</f>
        <v>0</v>
      </c>
      <c r="M127" s="68">
        <f>'Приложение 1 (ОТЧЕТНЫЙ ПЕРИОД)'!M433</f>
        <v>0</v>
      </c>
      <c r="N127" s="69">
        <f>'Приложение 1 (ОТЧЕТНЫЙ ПЕРИОД)'!N433</f>
        <v>0</v>
      </c>
      <c r="O127" s="120"/>
      <c r="P127" s="195"/>
      <c r="Q127" s="121"/>
      <c r="R127" s="714"/>
      <c r="S127" s="140"/>
      <c r="T127" s="140"/>
      <c r="U127" s="140"/>
      <c r="V127" s="140"/>
      <c r="W127" s="137"/>
      <c r="X127" s="138"/>
      <c r="Y127" s="121"/>
      <c r="Z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0"/>
      <c r="AS127" s="120"/>
      <c r="AT127" s="120"/>
      <c r="AU127" s="120"/>
      <c r="AV127" s="120"/>
      <c r="AW127" s="120"/>
      <c r="AX127" s="120"/>
      <c r="AY127" s="120"/>
      <c r="AZ127" s="120"/>
    </row>
    <row r="128" spans="1:52" s="15" customFormat="1" ht="23.25">
      <c r="A128"/>
      <c r="B128"/>
      <c r="C128" s="73"/>
      <c r="D128" s="74" t="s">
        <v>64</v>
      </c>
      <c r="E128" s="75">
        <f>E125+E126+E127</f>
        <v>0</v>
      </c>
      <c r="F128" s="75">
        <f>F125+F126+F127</f>
        <v>0</v>
      </c>
      <c r="G128" s="75">
        <f>G125+G126+G127</f>
        <v>0</v>
      </c>
      <c r="H128" s="75">
        <f>H125+H126+H127</f>
        <v>0</v>
      </c>
      <c r="I128" s="75">
        <f>I125+I126+I127</f>
        <v>0</v>
      </c>
      <c r="J128" s="75"/>
      <c r="K128" s="75">
        <f>K125+K126+K127</f>
        <v>0</v>
      </c>
      <c r="L128" s="75">
        <f>L125+L126+L127</f>
        <v>0</v>
      </c>
      <c r="M128" s="75">
        <f>M125+M126+M127</f>
        <v>0</v>
      </c>
      <c r="N128" s="75">
        <f>N125+N126+N127</f>
        <v>0</v>
      </c>
      <c r="O128" s="125"/>
      <c r="P128" s="199">
        <f>SUM(E128:O128)</f>
        <v>0</v>
      </c>
      <c r="Q128" s="121"/>
      <c r="R128" s="121"/>
      <c r="S128" s="113"/>
      <c r="T128" s="113"/>
      <c r="U128" s="113"/>
      <c r="V128" s="113"/>
      <c r="W128" s="121"/>
      <c r="X128" s="121"/>
      <c r="Y128" s="121"/>
      <c r="Z128" s="121"/>
      <c r="AA128" s="121"/>
      <c r="AB128" s="113"/>
      <c r="AC128" s="113"/>
      <c r="AD128" s="113"/>
      <c r="AE128" s="113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0"/>
      <c r="AS128" s="120"/>
      <c r="AT128" s="120"/>
      <c r="AU128" s="120"/>
      <c r="AV128" s="120"/>
      <c r="AW128" s="120"/>
      <c r="AX128" s="120"/>
      <c r="AY128" s="120"/>
      <c r="AZ128" s="120"/>
    </row>
    <row r="129" spans="1:52" s="15" customFormat="1" ht="23.25">
      <c r="A129"/>
      <c r="B129"/>
      <c r="C129"/>
      <c r="D129" s="72" t="s">
        <v>64</v>
      </c>
      <c r="E129" s="71">
        <f>E128-E124</f>
        <v>0</v>
      </c>
      <c r="F129" s="71">
        <f>F128-F124</f>
        <v>0</v>
      </c>
      <c r="G129" s="71">
        <f>G128-G124</f>
        <v>0</v>
      </c>
      <c r="H129" s="71">
        <f>H128-H124</f>
        <v>0</v>
      </c>
      <c r="I129" s="71">
        <f>I128-I124</f>
        <v>0</v>
      </c>
      <c r="J129" s="71"/>
      <c r="K129" s="71">
        <f>K128-K124</f>
        <v>0</v>
      </c>
      <c r="L129" s="71">
        <f>L128-L124</f>
        <v>0</v>
      </c>
      <c r="M129" s="71">
        <f>M128-M124</f>
        <v>0</v>
      </c>
      <c r="N129" s="71">
        <f>N128-N124</f>
        <v>0</v>
      </c>
      <c r="O129" s="117"/>
      <c r="P129" s="198">
        <f>SUM(E129:O129)</f>
        <v>0</v>
      </c>
      <c r="Q129" s="121"/>
      <c r="R129" s="121"/>
      <c r="S129" s="113"/>
      <c r="T129" s="113"/>
      <c r="U129" s="113"/>
      <c r="V129" s="113"/>
      <c r="W129" s="121"/>
      <c r="X129" s="121"/>
      <c r="Y129" s="121"/>
      <c r="Z129" s="121"/>
      <c r="AA129" s="121"/>
      <c r="AB129" s="113"/>
      <c r="AC129" s="113"/>
      <c r="AD129" s="113"/>
      <c r="AE129" s="113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0"/>
      <c r="AS129" s="120"/>
      <c r="AT129" s="120"/>
      <c r="AU129" s="120"/>
      <c r="AV129" s="120"/>
      <c r="AW129" s="120"/>
      <c r="AX129" s="120"/>
      <c r="AY129" s="120"/>
      <c r="AZ129" s="120"/>
    </row>
    <row r="130" spans="1:52" s="15" customFormat="1" ht="15">
      <c r="O130" s="120"/>
      <c r="P130" s="195"/>
      <c r="Q130" s="121"/>
      <c r="R130" s="121"/>
      <c r="S130" s="113"/>
      <c r="T130" s="113"/>
      <c r="U130" s="113"/>
      <c r="V130" s="113"/>
      <c r="W130" s="121"/>
      <c r="X130" s="121"/>
      <c r="Y130" s="121"/>
      <c r="Z130" s="121"/>
      <c r="AA130" s="121"/>
      <c r="AB130" s="113"/>
      <c r="AC130" s="113"/>
      <c r="AD130" s="113"/>
      <c r="AE130" s="113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0"/>
      <c r="AS130" s="120"/>
      <c r="AT130" s="120"/>
      <c r="AU130" s="120"/>
      <c r="AV130" s="120"/>
      <c r="AW130" s="120"/>
      <c r="AX130" s="120"/>
      <c r="AY130" s="120"/>
      <c r="AZ130" s="120"/>
    </row>
    <row r="131" spans="1:52" s="15" customFormat="1" ht="18" customHeight="1" thickBot="1">
      <c r="O131" s="120"/>
      <c r="P131" s="195"/>
      <c r="Q131" s="121"/>
      <c r="R131" s="121"/>
      <c r="S131" s="113"/>
      <c r="T131" s="113"/>
      <c r="U131" s="113"/>
      <c r="V131" s="113"/>
      <c r="W131" s="121"/>
      <c r="X131" s="121"/>
      <c r="Y131" s="121"/>
      <c r="Z131" s="121"/>
      <c r="AA131" s="121"/>
      <c r="AB131" s="113"/>
      <c r="AC131" s="113"/>
      <c r="AD131" s="113"/>
      <c r="AE131" s="113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0"/>
      <c r="AS131" s="120"/>
      <c r="AT131" s="120"/>
      <c r="AU131" s="120"/>
      <c r="AV131" s="120"/>
      <c r="AW131" s="120"/>
      <c r="AX131" s="120"/>
      <c r="AY131" s="120"/>
      <c r="AZ131" s="120"/>
    </row>
    <row r="132" spans="1:52" ht="39" customHeight="1" thickBot="1">
      <c r="A132" s="633" t="s">
        <v>63</v>
      </c>
      <c r="B132" s="634"/>
      <c r="C132" s="634"/>
      <c r="D132" s="634"/>
      <c r="E132" s="634"/>
      <c r="F132" s="634"/>
      <c r="G132" s="634"/>
      <c r="H132" s="634"/>
      <c r="I132" s="634"/>
      <c r="J132" s="634"/>
      <c r="K132" s="634"/>
      <c r="L132" s="634"/>
      <c r="M132" s="634"/>
      <c r="N132" s="635"/>
    </row>
    <row r="133" spans="1:52" s="11" customFormat="1" ht="7.5" customHeight="1" thickBo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128"/>
      <c r="P133" s="195"/>
      <c r="Q133" s="129"/>
      <c r="R133" s="129"/>
      <c r="S133" s="116"/>
      <c r="T133" s="116"/>
      <c r="U133" s="116"/>
      <c r="V133" s="116"/>
      <c r="W133" s="129"/>
      <c r="X133" s="129"/>
      <c r="Y133" s="129"/>
      <c r="Z133" s="129"/>
      <c r="AA133" s="129"/>
      <c r="AB133" s="116"/>
      <c r="AC133" s="116"/>
      <c r="AD133" s="116"/>
      <c r="AE133" s="116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8"/>
      <c r="AS133" s="128"/>
      <c r="AT133" s="128"/>
      <c r="AU133" s="128"/>
      <c r="AV133" s="128"/>
      <c r="AW133" s="128"/>
      <c r="AX133" s="128"/>
      <c r="AY133" s="128"/>
      <c r="AZ133" s="128"/>
    </row>
    <row r="134" spans="1:52" s="18" customFormat="1" ht="22.5" customHeight="1">
      <c r="A134" s="591"/>
      <c r="B134" s="648" t="s">
        <v>48</v>
      </c>
      <c r="C134" s="588"/>
      <c r="D134" s="37" t="s">
        <v>9</v>
      </c>
      <c r="E134" s="42">
        <f>'Приложение 1 (ОТЧЕТНЫЙ ПЕРИОД)'!E440</f>
        <v>44.676868550000002</v>
      </c>
      <c r="F134" s="42">
        <f>'Приложение 1 (ОТЧЕТНЫЙ ПЕРИОД)'!F440</f>
        <v>39.700510180000002</v>
      </c>
      <c r="G134" s="42">
        <f>'Приложение 1 (ОТЧЕТНЫЙ ПЕРИОД)'!G440</f>
        <v>35.918091419999989</v>
      </c>
      <c r="H134" s="42">
        <f>'Приложение 1 (ОТЧЕТНЫЙ ПЕРИОД)'!H440</f>
        <v>0</v>
      </c>
      <c r="I134" s="42">
        <f>'Приложение 1 (ОТЧЕТНЫЙ ПЕРИОД)'!I440</f>
        <v>0</v>
      </c>
      <c r="J134" s="723"/>
      <c r="K134" s="42">
        <f>'Приложение 1 (ОТЧЕТНЫЙ ПЕРИОД)'!K440</f>
        <v>0</v>
      </c>
      <c r="L134" s="42">
        <f>'Приложение 1 (ОТЧЕТНЫЙ ПЕРИОД)'!L440</f>
        <v>0</v>
      </c>
      <c r="M134" s="42">
        <f>'Приложение 1 (ОТЧЕТНЫЙ ПЕРИОД)'!M440</f>
        <v>0</v>
      </c>
      <c r="N134" s="43">
        <f>'Приложение 1 (ОТЧЕТНЫЙ ПЕРИОД)'!N440</f>
        <v>44.676868550000002</v>
      </c>
      <c r="O134" s="130"/>
      <c r="P134" s="195"/>
      <c r="Q134" s="131"/>
      <c r="R134" s="715" t="str">
        <f>B134</f>
        <v>Всего субсидий из бюджета на инвестиционные цели вне национальных проектов</v>
      </c>
      <c r="S134" s="588" t="str">
        <f>D134</f>
        <v>Всего</v>
      </c>
      <c r="T134" s="76">
        <f>E134</f>
        <v>44.676868550000002</v>
      </c>
      <c r="U134" s="76">
        <f t="shared" ref="U134:V134" si="35">F134</f>
        <v>39.700510180000002</v>
      </c>
      <c r="V134" s="76">
        <f t="shared" si="35"/>
        <v>35.918091419999989</v>
      </c>
      <c r="W134" s="76">
        <f>F134/E134%</f>
        <v>88.861443222166017</v>
      </c>
      <c r="X134" s="143">
        <f>G134/F134%</f>
        <v>90.472619261438382</v>
      </c>
      <c r="Y134" s="131"/>
      <c r="Z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0"/>
      <c r="AS134" s="130"/>
      <c r="AT134" s="130"/>
      <c r="AU134" s="130"/>
      <c r="AV134" s="130"/>
      <c r="AW134" s="130"/>
      <c r="AX134" s="130"/>
      <c r="AY134" s="130"/>
      <c r="AZ134" s="130"/>
    </row>
    <row r="135" spans="1:52" s="18" customFormat="1" ht="22.5" customHeight="1">
      <c r="A135" s="592"/>
      <c r="B135" s="649"/>
      <c r="C135" s="589"/>
      <c r="D135" s="32" t="s">
        <v>18</v>
      </c>
      <c r="E135" s="52">
        <f>'Приложение 1 (ОТЧЕТНЫЙ ПЕРИОД)'!E441</f>
        <v>0</v>
      </c>
      <c r="F135" s="52">
        <f>'Приложение 1 (ОТЧЕТНЫЙ ПЕРИОД)'!F441</f>
        <v>0</v>
      </c>
      <c r="G135" s="52">
        <f>'Приложение 1 (ОТЧЕТНЫЙ ПЕРИОД)'!G441</f>
        <v>0</v>
      </c>
      <c r="H135" s="52">
        <f>'Приложение 1 (ОТЧЕТНЫЙ ПЕРИОД)'!H441</f>
        <v>0</v>
      </c>
      <c r="I135" s="52">
        <f>'Приложение 1 (ОТЧЕТНЫЙ ПЕРИОД)'!I441</f>
        <v>0</v>
      </c>
      <c r="J135" s="724"/>
      <c r="K135" s="52">
        <f>'Приложение 1 (ОТЧЕТНЫЙ ПЕРИОД)'!K441</f>
        <v>0</v>
      </c>
      <c r="L135" s="52">
        <f>'Приложение 1 (ОТЧЕТНЫЙ ПЕРИОД)'!L441</f>
        <v>0</v>
      </c>
      <c r="M135" s="52">
        <f>'Приложение 1 (ОТЧЕТНЫЙ ПЕРИОД)'!M441</f>
        <v>0</v>
      </c>
      <c r="N135" s="70">
        <f>'Приложение 1 (ОТЧЕТНЫЙ ПЕРИОД)'!N441</f>
        <v>0</v>
      </c>
      <c r="O135" s="130"/>
      <c r="P135" s="195"/>
      <c r="Q135" s="131"/>
      <c r="R135" s="716"/>
      <c r="S135" s="589"/>
      <c r="T135" s="139"/>
      <c r="U135" s="139"/>
      <c r="V135" s="139"/>
      <c r="W135" s="135"/>
      <c r="X135" s="136"/>
      <c r="Y135" s="131"/>
      <c r="Z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0"/>
      <c r="AS135" s="130"/>
      <c r="AT135" s="130"/>
      <c r="AU135" s="130"/>
      <c r="AV135" s="130"/>
      <c r="AW135" s="130"/>
      <c r="AX135" s="130"/>
      <c r="AY135" s="130"/>
      <c r="AZ135" s="130"/>
    </row>
    <row r="136" spans="1:52" s="18" customFormat="1" ht="22.5" customHeight="1">
      <c r="A136" s="592"/>
      <c r="B136" s="649"/>
      <c r="C136" s="589"/>
      <c r="D136" s="32" t="s">
        <v>10</v>
      </c>
      <c r="E136" s="52">
        <f>'Приложение 1 (ОТЧЕТНЫЙ ПЕРИОД)'!E442</f>
        <v>43.055218000000004</v>
      </c>
      <c r="F136" s="52">
        <f>'Приложение 1 (ОТЧЕТНЫЙ ПЕРИОД)'!F442</f>
        <v>38.965546809999999</v>
      </c>
      <c r="G136" s="52">
        <f>'Приложение 1 (ОТЧЕТНЫЙ ПЕРИОД)'!G442</f>
        <v>35.220999689999992</v>
      </c>
      <c r="H136" s="52">
        <f>'Приложение 1 (ОТЧЕТНЫЙ ПЕРИОД)'!H442</f>
        <v>0</v>
      </c>
      <c r="I136" s="52">
        <f>'Приложение 1 (ОТЧЕТНЫЙ ПЕРИОД)'!I442</f>
        <v>0</v>
      </c>
      <c r="J136" s="724"/>
      <c r="K136" s="52">
        <f>'Приложение 1 (ОТЧЕТНЫЙ ПЕРИОД)'!K442</f>
        <v>0</v>
      </c>
      <c r="L136" s="52">
        <f>'Приложение 1 (ОТЧЕТНЫЙ ПЕРИОД)'!L442</f>
        <v>0</v>
      </c>
      <c r="M136" s="52">
        <f>'Приложение 1 (ОТЧЕТНЫЙ ПЕРИОД)'!M442</f>
        <v>0</v>
      </c>
      <c r="N136" s="70">
        <f>'Приложение 1 (ОТЧЕТНЫЙ ПЕРИОД)'!N442</f>
        <v>43.055218000000004</v>
      </c>
      <c r="O136" s="130"/>
      <c r="P136" s="195"/>
      <c r="Q136" s="131"/>
      <c r="R136" s="716"/>
      <c r="S136" s="589"/>
      <c r="T136" s="139"/>
      <c r="U136" s="139"/>
      <c r="V136" s="139"/>
      <c r="W136" s="135"/>
      <c r="X136" s="136"/>
      <c r="Y136" s="131"/>
      <c r="Z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0"/>
      <c r="AS136" s="130"/>
      <c r="AT136" s="130"/>
      <c r="AU136" s="130"/>
      <c r="AV136" s="130"/>
      <c r="AW136" s="130"/>
      <c r="AX136" s="130"/>
      <c r="AY136" s="130"/>
      <c r="AZ136" s="130"/>
    </row>
    <row r="137" spans="1:52" s="18" customFormat="1" ht="22.5" customHeight="1" thickBot="1">
      <c r="A137" s="593"/>
      <c r="B137" s="650"/>
      <c r="C137" s="590"/>
      <c r="D137" s="31" t="s">
        <v>11</v>
      </c>
      <c r="E137" s="50">
        <f>'Приложение 1 (ОТЧЕТНЫЙ ПЕРИОД)'!E443</f>
        <v>1.62165055</v>
      </c>
      <c r="F137" s="50">
        <f>'Приложение 1 (ОТЧЕТНЫЙ ПЕРИОД)'!F443</f>
        <v>0.73496337</v>
      </c>
      <c r="G137" s="50">
        <f>'Приложение 1 (ОТЧЕТНЫЙ ПЕРИОД)'!G443</f>
        <v>0.69709173000000013</v>
      </c>
      <c r="H137" s="50">
        <f>'Приложение 1 (ОТЧЕТНЫЙ ПЕРИОД)'!H443</f>
        <v>0</v>
      </c>
      <c r="I137" s="50">
        <f>'Приложение 1 (ОТЧЕТНЫЙ ПЕРИОД)'!I443</f>
        <v>0</v>
      </c>
      <c r="J137" s="725"/>
      <c r="K137" s="50">
        <f>'Приложение 1 (ОТЧЕТНЫЙ ПЕРИОД)'!K443</f>
        <v>0</v>
      </c>
      <c r="L137" s="50">
        <f>'Приложение 1 (ОТЧЕТНЫЙ ПЕРИОД)'!L443</f>
        <v>0</v>
      </c>
      <c r="M137" s="50">
        <f>'Приложение 1 (ОТЧЕТНЫЙ ПЕРИОД)'!M443</f>
        <v>0</v>
      </c>
      <c r="N137" s="51">
        <f>'Приложение 1 (ОТЧЕТНЫЙ ПЕРИОД)'!N443</f>
        <v>1.62165055</v>
      </c>
      <c r="O137" s="130"/>
      <c r="P137" s="195"/>
      <c r="Q137" s="131"/>
      <c r="R137" s="717"/>
      <c r="S137" s="590"/>
      <c r="T137" s="140"/>
      <c r="U137" s="140"/>
      <c r="V137" s="140"/>
      <c r="W137" s="137"/>
      <c r="X137" s="138"/>
      <c r="Y137" s="131"/>
      <c r="Z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0"/>
      <c r="AS137" s="130"/>
      <c r="AT137" s="130"/>
      <c r="AU137" s="130"/>
      <c r="AV137" s="130"/>
      <c r="AW137" s="130"/>
      <c r="AX137" s="130"/>
      <c r="AY137" s="130"/>
      <c r="AZ137" s="130"/>
    </row>
    <row r="138" spans="1:52" ht="23.25">
      <c r="C138" s="73"/>
      <c r="D138" s="74" t="s">
        <v>64</v>
      </c>
      <c r="E138" s="75">
        <f>E135+E136+E137</f>
        <v>44.676868550000002</v>
      </c>
      <c r="F138" s="75">
        <f>F135+F136+F137</f>
        <v>39.700510180000002</v>
      </c>
      <c r="G138" s="75">
        <f>G135+G136+G137</f>
        <v>35.918091419999989</v>
      </c>
      <c r="H138" s="75">
        <f>H135+H136+H137</f>
        <v>0</v>
      </c>
      <c r="I138" s="75">
        <f>I135+I136+I137</f>
        <v>0</v>
      </c>
      <c r="J138" s="75"/>
      <c r="K138" s="75">
        <f>K135+K136+K137</f>
        <v>0</v>
      </c>
      <c r="L138" s="75">
        <f>L135+L136+L137</f>
        <v>0</v>
      </c>
      <c r="M138" s="75">
        <f>M135+M136+M137</f>
        <v>0</v>
      </c>
      <c r="N138" s="75">
        <f>N135+N136+N137</f>
        <v>44.676868550000002</v>
      </c>
      <c r="O138" s="125"/>
      <c r="P138" s="199">
        <f>SUM(E138:O138)</f>
        <v>164.97233869999999</v>
      </c>
    </row>
    <row r="139" spans="1:52" ht="23.25">
      <c r="D139" s="72" t="s">
        <v>64</v>
      </c>
      <c r="E139" s="71">
        <f>E138-E134</f>
        <v>0</v>
      </c>
      <c r="F139" s="71">
        <f>F138-F134</f>
        <v>0</v>
      </c>
      <c r="G139" s="71">
        <f>G138-G134</f>
        <v>0</v>
      </c>
      <c r="H139" s="71">
        <f>H138-H134</f>
        <v>0</v>
      </c>
      <c r="I139" s="71">
        <f>I138-I134</f>
        <v>0</v>
      </c>
      <c r="J139" s="71"/>
      <c r="K139" s="71">
        <f>K138-K134</f>
        <v>0</v>
      </c>
      <c r="L139" s="71">
        <f>L138-L134</f>
        <v>0</v>
      </c>
      <c r="M139" s="71">
        <f>M138-M134</f>
        <v>0</v>
      </c>
      <c r="N139" s="71">
        <f>N138-N134</f>
        <v>0</v>
      </c>
      <c r="P139" s="198">
        <f>SUM(E139:O139)</f>
        <v>0</v>
      </c>
    </row>
    <row r="140" spans="1:52">
      <c r="R140" s="203"/>
      <c r="S140" s="204"/>
      <c r="T140" s="204"/>
      <c r="U140" s="204"/>
      <c r="V140" s="204"/>
      <c r="W140" s="203"/>
      <c r="X140" s="203"/>
    </row>
    <row r="141" spans="1:52" ht="30.75">
      <c r="R141" s="205" t="s">
        <v>93</v>
      </c>
      <c r="S141" s="204"/>
      <c r="T141" s="204"/>
      <c r="U141" s="204"/>
      <c r="V141" s="204"/>
      <c r="W141" s="203"/>
      <c r="X141" s="203"/>
    </row>
    <row r="143" spans="1:52">
      <c r="X143" s="111" t="s">
        <v>80</v>
      </c>
    </row>
    <row r="144" spans="1:52" ht="57" customHeight="1" thickBot="1">
      <c r="R144" s="166" t="s">
        <v>68</v>
      </c>
      <c r="W144" s="119"/>
      <c r="X144" s="119"/>
    </row>
    <row r="145" spans="18:24" ht="237" thickBot="1">
      <c r="R145" s="132" t="str">
        <f>R4</f>
        <v>Дальнереченский муниципальный р-н</v>
      </c>
      <c r="S145" s="133" t="s">
        <v>69</v>
      </c>
      <c r="T145" s="133" t="s">
        <v>70</v>
      </c>
      <c r="U145" s="133" t="s">
        <v>72</v>
      </c>
      <c r="V145" s="182" t="str">
        <f>V4</f>
        <v>профинанси-ровано (кассовый расход) /исполнение 
на13.01.2020</v>
      </c>
      <c r="W145" s="133" t="s">
        <v>67</v>
      </c>
      <c r="X145" s="134" t="s">
        <v>66</v>
      </c>
    </row>
    <row r="146" spans="18:24" ht="25.5">
      <c r="R146" s="709" t="str">
        <f>R5</f>
        <v xml:space="preserve">ВСЕГО </v>
      </c>
      <c r="S146" s="40" t="str">
        <f>S5</f>
        <v>Всего</v>
      </c>
      <c r="T146" s="40">
        <f>T5</f>
        <v>49.980868550000004</v>
      </c>
      <c r="U146" s="40">
        <f>U5</f>
        <v>44.984510180000001</v>
      </c>
      <c r="V146" s="40">
        <f>V5</f>
        <v>41.202091419999995</v>
      </c>
      <c r="W146" s="40">
        <f>W5</f>
        <v>90.003458293243284</v>
      </c>
      <c r="X146" s="40">
        <f>X5</f>
        <v>91.591730698266744</v>
      </c>
    </row>
    <row r="147" spans="18:24">
      <c r="R147" s="710"/>
      <c r="S147" s="139"/>
      <c r="T147" s="139"/>
      <c r="U147" s="139"/>
      <c r="V147" s="139"/>
      <c r="W147" s="135"/>
      <c r="X147" s="136"/>
    </row>
    <row r="148" spans="18:24">
      <c r="R148" s="710"/>
      <c r="S148" s="139"/>
      <c r="T148" s="139"/>
      <c r="U148" s="139"/>
      <c r="V148" s="139"/>
      <c r="W148" s="135"/>
      <c r="X148" s="136"/>
    </row>
    <row r="149" spans="18:24" ht="21" thickBot="1">
      <c r="R149" s="711"/>
      <c r="S149" s="140"/>
      <c r="T149" s="140"/>
      <c r="U149" s="140"/>
      <c r="V149" s="140"/>
      <c r="W149" s="137"/>
      <c r="X149" s="138"/>
    </row>
    <row r="150" spans="18:24" ht="25.5">
      <c r="R150" s="703" t="str">
        <f t="shared" ref="R150:X150" si="36">R36</f>
        <v>ДЕМОГРАФИЯ</v>
      </c>
      <c r="S150" s="141" t="str">
        <f t="shared" si="36"/>
        <v>Всего</v>
      </c>
      <c r="T150" s="141">
        <f t="shared" si="36"/>
        <v>5.3040000000000003</v>
      </c>
      <c r="U150" s="141">
        <f t="shared" si="36"/>
        <v>5.2839999999999998</v>
      </c>
      <c r="V150" s="141">
        <f t="shared" si="36"/>
        <v>5.2839999999999998</v>
      </c>
      <c r="W150" s="141">
        <f t="shared" si="36"/>
        <v>99.622926093514323</v>
      </c>
      <c r="X150" s="141">
        <f t="shared" si="36"/>
        <v>100</v>
      </c>
    </row>
    <row r="151" spans="18:24">
      <c r="R151" s="704"/>
      <c r="S151" s="139"/>
      <c r="T151" s="139"/>
      <c r="U151" s="139"/>
      <c r="V151" s="139"/>
      <c r="W151" s="135"/>
      <c r="X151" s="136"/>
    </row>
    <row r="152" spans="18:24">
      <c r="R152" s="704"/>
      <c r="S152" s="139"/>
      <c r="T152" s="139"/>
      <c r="U152" s="139"/>
      <c r="V152" s="139"/>
      <c r="W152" s="135"/>
      <c r="X152" s="136"/>
    </row>
    <row r="153" spans="18:24" ht="21" thickBot="1">
      <c r="R153" s="705"/>
      <c r="S153" s="140"/>
      <c r="T153" s="140"/>
      <c r="U153" s="140"/>
      <c r="V153" s="140"/>
      <c r="W153" s="137"/>
      <c r="X153" s="138"/>
    </row>
    <row r="154" spans="18:24" ht="25.5">
      <c r="R154" s="703" t="str">
        <f t="shared" ref="R154:X154" si="37">R43</f>
        <v>ЗДРАВООХРАНЕНИЕ</v>
      </c>
      <c r="S154" s="141" t="str">
        <f t="shared" si="37"/>
        <v>Всего</v>
      </c>
      <c r="T154" s="141">
        <f t="shared" si="37"/>
        <v>0</v>
      </c>
      <c r="U154" s="141">
        <f t="shared" si="37"/>
        <v>0</v>
      </c>
      <c r="V154" s="141">
        <f t="shared" si="37"/>
        <v>0</v>
      </c>
      <c r="W154" s="141" t="e">
        <f t="shared" si="37"/>
        <v>#DIV/0!</v>
      </c>
      <c r="X154" s="141" t="e">
        <f t="shared" si="37"/>
        <v>#DIV/0!</v>
      </c>
    </row>
    <row r="155" spans="18:24">
      <c r="R155" s="704"/>
      <c r="S155" s="139"/>
      <c r="T155" s="139"/>
      <c r="U155" s="139"/>
      <c r="V155" s="139"/>
      <c r="W155" s="135"/>
      <c r="X155" s="136"/>
    </row>
    <row r="156" spans="18:24">
      <c r="R156" s="704"/>
      <c r="S156" s="139"/>
      <c r="T156" s="139"/>
      <c r="U156" s="139"/>
      <c r="V156" s="139"/>
      <c r="W156" s="135"/>
      <c r="X156" s="136"/>
    </row>
    <row r="157" spans="18:24" ht="21" thickBot="1">
      <c r="R157" s="705"/>
      <c r="S157" s="140"/>
      <c r="T157" s="140"/>
      <c r="U157" s="140"/>
      <c r="V157" s="140"/>
      <c r="W157" s="137"/>
      <c r="X157" s="138"/>
    </row>
    <row r="158" spans="18:24" ht="25.5">
      <c r="R158" s="703" t="str">
        <f t="shared" ref="R158:X158" si="38">R61</f>
        <v>ОБРАЗОВАНИЕ</v>
      </c>
      <c r="S158" s="141" t="str">
        <f t="shared" si="38"/>
        <v>Всего</v>
      </c>
      <c r="T158" s="141">
        <f t="shared" si="38"/>
        <v>0</v>
      </c>
      <c r="U158" s="141">
        <f t="shared" si="38"/>
        <v>0</v>
      </c>
      <c r="V158" s="141">
        <f t="shared" si="38"/>
        <v>0</v>
      </c>
      <c r="W158" s="141" t="e">
        <f t="shared" si="38"/>
        <v>#DIV/0!</v>
      </c>
      <c r="X158" s="141" t="e">
        <f t="shared" si="38"/>
        <v>#DIV/0!</v>
      </c>
    </row>
    <row r="159" spans="18:24">
      <c r="R159" s="704"/>
      <c r="S159" s="139"/>
      <c r="T159" s="139"/>
      <c r="U159" s="139"/>
      <c r="V159" s="139"/>
      <c r="W159" s="135"/>
      <c r="X159" s="136"/>
    </row>
    <row r="160" spans="18:24">
      <c r="R160" s="704"/>
      <c r="S160" s="139"/>
      <c r="T160" s="139"/>
      <c r="U160" s="139"/>
      <c r="V160" s="139"/>
      <c r="W160" s="135"/>
      <c r="X160" s="136"/>
    </row>
    <row r="161" spans="18:24" ht="21" thickBot="1">
      <c r="R161" s="705"/>
      <c r="S161" s="140"/>
      <c r="T161" s="140"/>
      <c r="U161" s="140"/>
      <c r="V161" s="140"/>
      <c r="W161" s="137"/>
      <c r="X161" s="138"/>
    </row>
    <row r="162" spans="18:24" ht="25.5">
      <c r="R162" s="703" t="str">
        <f t="shared" ref="R162:X162" si="39">R68</f>
        <v>ЖИЛЬЕ И ГОРОДСКАЯ СРЕДА</v>
      </c>
      <c r="S162" s="141" t="str">
        <f t="shared" si="39"/>
        <v>Всего</v>
      </c>
      <c r="T162" s="141">
        <f t="shared" si="39"/>
        <v>0</v>
      </c>
      <c r="U162" s="141">
        <f t="shared" si="39"/>
        <v>0</v>
      </c>
      <c r="V162" s="141">
        <f t="shared" si="39"/>
        <v>0</v>
      </c>
      <c r="W162" s="141" t="e">
        <f t="shared" si="39"/>
        <v>#DIV/0!</v>
      </c>
      <c r="X162" s="141" t="e">
        <f t="shared" si="39"/>
        <v>#DIV/0!</v>
      </c>
    </row>
    <row r="163" spans="18:24">
      <c r="R163" s="704"/>
      <c r="S163" s="139"/>
      <c r="T163" s="139"/>
      <c r="U163" s="139"/>
      <c r="V163" s="139"/>
      <c r="W163" s="135"/>
      <c r="X163" s="136"/>
    </row>
    <row r="164" spans="18:24">
      <c r="R164" s="704"/>
      <c r="S164" s="139"/>
      <c r="T164" s="139"/>
      <c r="U164" s="139"/>
      <c r="V164" s="139"/>
      <c r="W164" s="135"/>
      <c r="X164" s="136"/>
    </row>
    <row r="165" spans="18:24" ht="21" thickBot="1">
      <c r="R165" s="705"/>
      <c r="S165" s="140"/>
      <c r="T165" s="140"/>
      <c r="U165" s="140"/>
      <c r="V165" s="140"/>
      <c r="W165" s="137"/>
      <c r="X165" s="138"/>
    </row>
    <row r="166" spans="18:24" ht="25.5">
      <c r="R166" s="703" t="str">
        <f t="shared" ref="R166:X166" si="40">R75</f>
        <v>ЭКОЛОГИЯ</v>
      </c>
      <c r="S166" s="141" t="str">
        <f t="shared" si="40"/>
        <v>Всего</v>
      </c>
      <c r="T166" s="141">
        <f t="shared" si="40"/>
        <v>0</v>
      </c>
      <c r="U166" s="141">
        <f t="shared" si="40"/>
        <v>0</v>
      </c>
      <c r="V166" s="141">
        <f t="shared" si="40"/>
        <v>0</v>
      </c>
      <c r="W166" s="141" t="e">
        <f t="shared" si="40"/>
        <v>#DIV/0!</v>
      </c>
      <c r="X166" s="141" t="e">
        <f t="shared" si="40"/>
        <v>#DIV/0!</v>
      </c>
    </row>
    <row r="167" spans="18:24">
      <c r="R167" s="704"/>
      <c r="S167" s="139"/>
      <c r="T167" s="139"/>
      <c r="U167" s="139"/>
      <c r="V167" s="139"/>
      <c r="W167" s="135"/>
      <c r="X167" s="136"/>
    </row>
    <row r="168" spans="18:24">
      <c r="R168" s="704"/>
      <c r="S168" s="139"/>
      <c r="T168" s="139"/>
      <c r="U168" s="139"/>
      <c r="V168" s="139"/>
      <c r="W168" s="135"/>
      <c r="X168" s="136"/>
    </row>
    <row r="169" spans="18:24" ht="21" thickBot="1">
      <c r="R169" s="705"/>
      <c r="S169" s="140"/>
      <c r="T169" s="140"/>
      <c r="U169" s="140"/>
      <c r="V169" s="140"/>
      <c r="W169" s="137"/>
      <c r="X169" s="138"/>
    </row>
    <row r="170" spans="18:24" ht="25.5">
      <c r="R170" s="703" t="str">
        <f t="shared" ref="R170:X170" si="41">R82</f>
        <v>БЕЗОПАСНЫЕ И КАЧЕСТВЕННЫЕ АВТОМОБИЛЬНЫЕ ДОРОГИ</v>
      </c>
      <c r="S170" s="141" t="str">
        <f t="shared" si="41"/>
        <v>Всего</v>
      </c>
      <c r="T170" s="141">
        <f t="shared" si="41"/>
        <v>0</v>
      </c>
      <c r="U170" s="141">
        <f t="shared" si="41"/>
        <v>0</v>
      </c>
      <c r="V170" s="141">
        <f t="shared" si="41"/>
        <v>0</v>
      </c>
      <c r="W170" s="141" t="e">
        <f t="shared" si="41"/>
        <v>#DIV/0!</v>
      </c>
      <c r="X170" s="141" t="e">
        <f t="shared" si="41"/>
        <v>#DIV/0!</v>
      </c>
    </row>
    <row r="171" spans="18:24">
      <c r="R171" s="704"/>
      <c r="S171" s="139"/>
      <c r="T171" s="139"/>
      <c r="U171" s="139"/>
      <c r="V171" s="139"/>
      <c r="W171" s="135"/>
      <c r="X171" s="136"/>
    </row>
    <row r="172" spans="18:24" ht="42.75" customHeight="1">
      <c r="R172" s="704"/>
      <c r="S172" s="139"/>
      <c r="T172" s="139"/>
      <c r="U172" s="139"/>
      <c r="V172" s="139"/>
      <c r="W172" s="135"/>
      <c r="X172" s="136"/>
    </row>
    <row r="173" spans="18:24" ht="21" thickBot="1">
      <c r="R173" s="705"/>
      <c r="S173" s="140"/>
      <c r="T173" s="140"/>
      <c r="U173" s="140"/>
      <c r="V173" s="140"/>
      <c r="W173" s="137"/>
      <c r="X173" s="138"/>
    </row>
    <row r="174" spans="18:24" ht="25.5">
      <c r="R174" s="703" t="str">
        <f t="shared" ref="R174:X174" si="42">R89</f>
        <v>ПРОИЗВОДИТЕЛЬНОСТЬ ТРУДА</v>
      </c>
      <c r="S174" s="141" t="str">
        <f t="shared" si="42"/>
        <v>Всего</v>
      </c>
      <c r="T174" s="141">
        <f t="shared" si="42"/>
        <v>0</v>
      </c>
      <c r="U174" s="141">
        <f t="shared" si="42"/>
        <v>0</v>
      </c>
      <c r="V174" s="141">
        <f t="shared" si="42"/>
        <v>0</v>
      </c>
      <c r="W174" s="141" t="e">
        <f t="shared" si="42"/>
        <v>#DIV/0!</v>
      </c>
      <c r="X174" s="141" t="e">
        <f t="shared" si="42"/>
        <v>#DIV/0!</v>
      </c>
    </row>
    <row r="175" spans="18:24">
      <c r="R175" s="704"/>
      <c r="S175" s="139"/>
      <c r="T175" s="139"/>
      <c r="U175" s="139"/>
      <c r="V175" s="139"/>
      <c r="W175" s="135"/>
      <c r="X175" s="136"/>
    </row>
    <row r="176" spans="18:24">
      <c r="R176" s="704"/>
      <c r="S176" s="139"/>
      <c r="T176" s="139"/>
      <c r="U176" s="139"/>
      <c r="V176" s="139"/>
      <c r="W176" s="135"/>
      <c r="X176" s="136"/>
    </row>
    <row r="177" spans="18:24" ht="21" thickBot="1">
      <c r="R177" s="705"/>
      <c r="S177" s="140"/>
      <c r="T177" s="140"/>
      <c r="U177" s="140"/>
      <c r="V177" s="140"/>
      <c r="W177" s="137"/>
      <c r="X177" s="138"/>
    </row>
    <row r="178" spans="18:24" ht="25.5">
      <c r="R178" s="703" t="str">
        <f t="shared" ref="R178:X178" si="43">R96</f>
        <v>НАУКА</v>
      </c>
      <c r="S178" s="141" t="str">
        <f t="shared" si="43"/>
        <v>Всего</v>
      </c>
      <c r="T178" s="141">
        <f t="shared" si="43"/>
        <v>0</v>
      </c>
      <c r="U178" s="141">
        <f t="shared" si="43"/>
        <v>0</v>
      </c>
      <c r="V178" s="141">
        <f t="shared" si="43"/>
        <v>0</v>
      </c>
      <c r="W178" s="141" t="e">
        <f t="shared" si="43"/>
        <v>#DIV/0!</v>
      </c>
      <c r="X178" s="141" t="e">
        <f t="shared" si="43"/>
        <v>#DIV/0!</v>
      </c>
    </row>
    <row r="179" spans="18:24">
      <c r="R179" s="704"/>
      <c r="S179" s="139"/>
      <c r="T179" s="139"/>
      <c r="U179" s="139"/>
      <c r="V179" s="139"/>
      <c r="W179" s="135"/>
      <c r="X179" s="136"/>
    </row>
    <row r="180" spans="18:24">
      <c r="R180" s="704"/>
      <c r="S180" s="139"/>
      <c r="T180" s="139"/>
      <c r="U180" s="139"/>
      <c r="V180" s="139"/>
      <c r="W180" s="135"/>
      <c r="X180" s="136"/>
    </row>
    <row r="181" spans="18:24" ht="21" thickBot="1">
      <c r="R181" s="705"/>
      <c r="S181" s="140"/>
      <c r="T181" s="140"/>
      <c r="U181" s="140"/>
      <c r="V181" s="140"/>
      <c r="W181" s="137"/>
      <c r="X181" s="138"/>
    </row>
    <row r="182" spans="18:24" ht="25.5">
      <c r="R182" s="703" t="str">
        <f t="shared" ref="R182:X182" si="44">R103</f>
        <v>ЦИФРОВАЯ ЭКОНОМИКА</v>
      </c>
      <c r="S182" s="141" t="str">
        <f t="shared" si="44"/>
        <v>Всего</v>
      </c>
      <c r="T182" s="141">
        <f t="shared" si="44"/>
        <v>0</v>
      </c>
      <c r="U182" s="141">
        <f t="shared" si="44"/>
        <v>0</v>
      </c>
      <c r="V182" s="141">
        <f t="shared" si="44"/>
        <v>0</v>
      </c>
      <c r="W182" s="141" t="e">
        <f t="shared" si="44"/>
        <v>#DIV/0!</v>
      </c>
      <c r="X182" s="141" t="e">
        <f t="shared" si="44"/>
        <v>#DIV/0!</v>
      </c>
    </row>
    <row r="183" spans="18:24">
      <c r="R183" s="704"/>
      <c r="S183" s="139"/>
      <c r="T183" s="139"/>
      <c r="U183" s="139"/>
      <c r="V183" s="139"/>
      <c r="W183" s="135"/>
      <c r="X183" s="136"/>
    </row>
    <row r="184" spans="18:24">
      <c r="R184" s="704"/>
      <c r="S184" s="139"/>
      <c r="T184" s="139"/>
      <c r="U184" s="139"/>
      <c r="V184" s="139"/>
      <c r="W184" s="135"/>
      <c r="X184" s="136"/>
    </row>
    <row r="185" spans="18:24" ht="21" thickBot="1">
      <c r="R185" s="705"/>
      <c r="S185" s="140"/>
      <c r="T185" s="140"/>
      <c r="U185" s="140"/>
      <c r="V185" s="140"/>
      <c r="W185" s="137"/>
      <c r="X185" s="138"/>
    </row>
    <row r="186" spans="18:24" ht="25.5">
      <c r="R186" s="703" t="str">
        <f t="shared" ref="R186:X186" si="45">R110</f>
        <v>КУЛЬТУРА</v>
      </c>
      <c r="S186" s="141" t="str">
        <f t="shared" si="45"/>
        <v>Всего</v>
      </c>
      <c r="T186" s="141">
        <f t="shared" si="45"/>
        <v>0</v>
      </c>
      <c r="U186" s="141">
        <f t="shared" si="45"/>
        <v>0</v>
      </c>
      <c r="V186" s="141">
        <f t="shared" si="45"/>
        <v>0</v>
      </c>
      <c r="W186" s="141" t="e">
        <f t="shared" si="45"/>
        <v>#DIV/0!</v>
      </c>
      <c r="X186" s="141" t="e">
        <f t="shared" si="45"/>
        <v>#DIV/0!</v>
      </c>
    </row>
    <row r="187" spans="18:24">
      <c r="R187" s="704"/>
      <c r="S187" s="139"/>
      <c r="T187" s="139"/>
      <c r="U187" s="139"/>
      <c r="V187" s="139"/>
      <c r="W187" s="135"/>
      <c r="X187" s="136"/>
    </row>
    <row r="188" spans="18:24">
      <c r="R188" s="704"/>
      <c r="S188" s="139"/>
      <c r="T188" s="139"/>
      <c r="U188" s="139"/>
      <c r="V188" s="139"/>
      <c r="W188" s="135"/>
      <c r="X188" s="136"/>
    </row>
    <row r="189" spans="18:24" ht="21" thickBot="1">
      <c r="R189" s="705"/>
      <c r="S189" s="140"/>
      <c r="T189" s="140"/>
      <c r="U189" s="140"/>
      <c r="V189" s="140"/>
      <c r="W189" s="137"/>
      <c r="X189" s="138"/>
    </row>
    <row r="190" spans="18:24" ht="25.5">
      <c r="R190" s="703" t="str">
        <f t="shared" ref="R190:X190" si="46">R117</f>
        <v>МАЛОЕ И СРЕДНЕЕ ПРЕДПРИНИМАТЕЛЬСТВО</v>
      </c>
      <c r="S190" s="141" t="str">
        <f t="shared" si="46"/>
        <v>Всего</v>
      </c>
      <c r="T190" s="141">
        <f t="shared" si="46"/>
        <v>0</v>
      </c>
      <c r="U190" s="141">
        <f t="shared" si="46"/>
        <v>0</v>
      </c>
      <c r="V190" s="141">
        <f t="shared" si="46"/>
        <v>0</v>
      </c>
      <c r="W190" s="141" t="e">
        <f t="shared" si="46"/>
        <v>#DIV/0!</v>
      </c>
      <c r="X190" s="141" t="e">
        <f t="shared" si="46"/>
        <v>#DIV/0!</v>
      </c>
    </row>
    <row r="191" spans="18:24">
      <c r="R191" s="704"/>
      <c r="S191" s="139"/>
      <c r="T191" s="139"/>
      <c r="U191" s="139"/>
      <c r="V191" s="139"/>
      <c r="W191" s="135"/>
      <c r="X191" s="136"/>
    </row>
    <row r="192" spans="18:24">
      <c r="R192" s="704"/>
      <c r="S192" s="139"/>
      <c r="T192" s="139"/>
      <c r="U192" s="139"/>
      <c r="V192" s="139"/>
      <c r="W192" s="135"/>
      <c r="X192" s="136"/>
    </row>
    <row r="193" spans="18:24" ht="21" thickBot="1">
      <c r="R193" s="705"/>
      <c r="S193" s="140"/>
      <c r="T193" s="140"/>
      <c r="U193" s="140"/>
      <c r="V193" s="140"/>
      <c r="W193" s="137"/>
      <c r="X193" s="138"/>
    </row>
    <row r="194" spans="18:24" ht="25.5">
      <c r="R194" s="703" t="str">
        <f t="shared" ref="R194:X194" si="47">R124</f>
        <v>МЕЖДУНАРОДНАЯ КООПЕРАЦИЯ И ЭКСПОРТ</v>
      </c>
      <c r="S194" s="141" t="str">
        <f t="shared" si="47"/>
        <v>Всего</v>
      </c>
      <c r="T194" s="141">
        <f t="shared" si="47"/>
        <v>0</v>
      </c>
      <c r="U194" s="141">
        <f t="shared" si="47"/>
        <v>0</v>
      </c>
      <c r="V194" s="141">
        <f t="shared" si="47"/>
        <v>0</v>
      </c>
      <c r="W194" s="141" t="e">
        <f t="shared" si="47"/>
        <v>#DIV/0!</v>
      </c>
      <c r="X194" s="141" t="e">
        <f t="shared" si="47"/>
        <v>#DIV/0!</v>
      </c>
    </row>
    <row r="195" spans="18:24">
      <c r="R195" s="704"/>
      <c r="S195" s="139"/>
      <c r="T195" s="139"/>
      <c r="U195" s="139"/>
      <c r="V195" s="139"/>
      <c r="W195" s="135"/>
      <c r="X195" s="136"/>
    </row>
    <row r="196" spans="18:24">
      <c r="R196" s="704"/>
      <c r="S196" s="139"/>
      <c r="T196" s="139"/>
      <c r="U196" s="139"/>
      <c r="V196" s="139"/>
      <c r="W196" s="135"/>
      <c r="X196" s="136"/>
    </row>
    <row r="197" spans="18:24" ht="21" thickBot="1">
      <c r="R197" s="705"/>
      <c r="S197" s="140"/>
      <c r="T197" s="140"/>
      <c r="U197" s="140"/>
      <c r="V197" s="140"/>
      <c r="W197" s="137"/>
      <c r="X197" s="138"/>
    </row>
    <row r="198" spans="18:24" ht="23.25">
      <c r="R198" s="706" t="str">
        <f t="shared" ref="R198:X198" si="48">R134</f>
        <v>Всего субсидий из бюджета на инвестиционные цели вне национальных проектов</v>
      </c>
      <c r="S198" s="588" t="str">
        <f t="shared" si="48"/>
        <v>Всего</v>
      </c>
      <c r="T198" s="76">
        <f t="shared" si="48"/>
        <v>44.676868550000002</v>
      </c>
      <c r="U198" s="76">
        <f t="shared" si="48"/>
        <v>39.700510180000002</v>
      </c>
      <c r="V198" s="76">
        <f t="shared" si="48"/>
        <v>35.918091419999989</v>
      </c>
      <c r="W198" s="76">
        <f t="shared" si="48"/>
        <v>88.861443222166017</v>
      </c>
      <c r="X198" s="76">
        <f t="shared" si="48"/>
        <v>90.472619261438382</v>
      </c>
    </row>
    <row r="199" spans="18:24">
      <c r="R199" s="707"/>
      <c r="S199" s="589"/>
      <c r="T199" s="139"/>
      <c r="U199" s="139"/>
      <c r="V199" s="139"/>
      <c r="W199" s="135"/>
      <c r="X199" s="136"/>
    </row>
    <row r="200" spans="18:24">
      <c r="R200" s="707"/>
      <c r="S200" s="589"/>
      <c r="T200" s="139"/>
      <c r="U200" s="139"/>
      <c r="V200" s="139"/>
      <c r="W200" s="135"/>
      <c r="X200" s="136"/>
    </row>
    <row r="201" spans="18:24" ht="21" thickBot="1">
      <c r="R201" s="708"/>
      <c r="S201" s="590"/>
      <c r="T201" s="140"/>
      <c r="U201" s="140"/>
      <c r="V201" s="140"/>
      <c r="W201" s="137"/>
      <c r="X201" s="138"/>
    </row>
    <row r="205" spans="18:24">
      <c r="S205" s="74" t="s">
        <v>64</v>
      </c>
      <c r="T205" s="206">
        <f>T146</f>
        <v>49.980868550000004</v>
      </c>
      <c r="U205" s="206">
        <f t="shared" ref="U205:V205" si="49">U146</f>
        <v>44.984510180000001</v>
      </c>
      <c r="V205" s="206">
        <f t="shared" si="49"/>
        <v>41.202091419999995</v>
      </c>
    </row>
    <row r="206" spans="18:24">
      <c r="S206" s="72" t="s">
        <v>64</v>
      </c>
      <c r="T206" s="207">
        <f>T150+T154+T158+T162+T166+T170+T174+T178+T182+T186+T190+T194+T198</f>
        <v>49.980868550000004</v>
      </c>
      <c r="U206" s="207">
        <f t="shared" ref="U206:V206" si="50">U150+U154+U158+U162+U166+U170+U174+U178+U182+U186+U190+U194+U198</f>
        <v>44.984510180000001</v>
      </c>
      <c r="V206" s="207">
        <f t="shared" si="50"/>
        <v>41.202091419999988</v>
      </c>
    </row>
    <row r="207" spans="18:24">
      <c r="S207" s="72" t="s">
        <v>64</v>
      </c>
      <c r="T207" s="207">
        <f>T205-T206</f>
        <v>0</v>
      </c>
      <c r="U207" s="207">
        <f t="shared" ref="U207:V207" si="51">U205-U206</f>
        <v>0</v>
      </c>
      <c r="V207" s="207">
        <f t="shared" si="51"/>
        <v>0</v>
      </c>
    </row>
  </sheetData>
  <mergeCells count="104">
    <mergeCell ref="A61:A64"/>
    <mergeCell ref="C61:C64"/>
    <mergeCell ref="J61:J64"/>
    <mergeCell ref="B62:B64"/>
    <mergeCell ref="A49:N49"/>
    <mergeCell ref="A50:A51"/>
    <mergeCell ref="A52:A53"/>
    <mergeCell ref="A54:A55"/>
    <mergeCell ref="A56:A57"/>
    <mergeCell ref="A2:J2"/>
    <mergeCell ref="K2:N2"/>
    <mergeCell ref="C3:D3"/>
    <mergeCell ref="E3:I3"/>
    <mergeCell ref="J3:J4"/>
    <mergeCell ref="K3:M3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  <mergeCell ref="J18:J21"/>
    <mergeCell ref="J75:J78"/>
    <mergeCell ref="B76:B78"/>
    <mergeCell ref="A82:A85"/>
    <mergeCell ref="C82:C85"/>
    <mergeCell ref="J82:J85"/>
    <mergeCell ref="A68:A71"/>
    <mergeCell ref="C68:C71"/>
    <mergeCell ref="J68:J71"/>
    <mergeCell ref="B69:B71"/>
    <mergeCell ref="B83:B85"/>
    <mergeCell ref="A75:A78"/>
    <mergeCell ref="C75:C78"/>
    <mergeCell ref="R96:R99"/>
    <mergeCell ref="R103:R106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J96:J99"/>
    <mergeCell ref="B97:B99"/>
    <mergeCell ref="C89:C92"/>
    <mergeCell ref="J89:J92"/>
    <mergeCell ref="R18:R21"/>
    <mergeCell ref="R186:R189"/>
    <mergeCell ref="R190:R193"/>
    <mergeCell ref="R194:R197"/>
    <mergeCell ref="R198:R201"/>
    <mergeCell ref="S198:S201"/>
    <mergeCell ref="R166:R169"/>
    <mergeCell ref="R170:R173"/>
    <mergeCell ref="R174:R177"/>
    <mergeCell ref="R178:R181"/>
    <mergeCell ref="R182:R185"/>
    <mergeCell ref="R146:R149"/>
    <mergeCell ref="R150:R153"/>
    <mergeCell ref="R154:R157"/>
    <mergeCell ref="R158:R161"/>
    <mergeCell ref="R162:R165"/>
    <mergeCell ref="S134:S137"/>
    <mergeCell ref="R110:R113"/>
    <mergeCell ref="R117:R120"/>
    <mergeCell ref="R124:R127"/>
    <mergeCell ref="R134:R137"/>
    <mergeCell ref="R75:R78"/>
    <mergeCell ref="R82:R85"/>
    <mergeCell ref="R89:R92"/>
  </mergeCells>
  <pageMargins left="0.19685039370078741" right="0.19685039370078741" top="0.19685039370078741" bottom="0.19685039370078741" header="0.15748031496062992" footer="0.15748031496062992"/>
  <pageSetup paperSize="9" scale="37" fitToHeight="0" orientation="landscape" r:id="rId1"/>
  <rowBreaks count="1" manualBreakCount="1">
    <brk id="8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 (ОТЧЕТНЫЙ ПЕРИОД)</vt:lpstr>
      <vt:lpstr>Приложение 2 (СВОД)</vt:lpstr>
      <vt:lpstr>'Приложение 1 (ОТЧЕТНЫЙ ПЕРИОД)'!Заголовки_для_печати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Ekonom</cp:lastModifiedBy>
  <cp:revision>3</cp:revision>
  <cp:lastPrinted>2020-01-13T07:02:10Z</cp:lastPrinted>
  <dcterms:created xsi:type="dcterms:W3CDTF">2018-11-23T05:25:27Z</dcterms:created>
  <dcterms:modified xsi:type="dcterms:W3CDTF">2020-01-14T01:06:05Z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