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Приложение 1" sheetId="3" r:id="rId1"/>
  </sheets>
  <definedNames>
    <definedName name="_xlnm.Print_Titles" localSheetId="0">'Приложение 1'!$3:$4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19" i="3"/>
  <c r="E156" l="1"/>
  <c r="F156"/>
  <c r="E36"/>
  <c r="F36"/>
  <c r="H40"/>
  <c r="E44"/>
  <c r="F44"/>
  <c r="G61" l="1"/>
  <c r="F61"/>
  <c r="F60"/>
  <c r="F59"/>
  <c r="F55"/>
  <c r="F13" s="1"/>
  <c r="F54"/>
  <c r="F12" s="1"/>
  <c r="F53"/>
  <c r="E53"/>
  <c r="E11" s="1"/>
  <c r="E54"/>
  <c r="E12" s="1"/>
  <c r="E55"/>
  <c r="E13" s="1"/>
  <c r="E59"/>
  <c r="E60"/>
  <c r="E61"/>
  <c r="F220"/>
  <c r="E220"/>
  <c r="E212"/>
  <c r="F216"/>
  <c r="F208"/>
  <c r="F203"/>
  <c r="E203"/>
  <c r="F199"/>
  <c r="E199"/>
  <c r="F183"/>
  <c r="E183"/>
  <c r="F172"/>
  <c r="E172"/>
  <c r="F168"/>
  <c r="E168"/>
  <c r="F164"/>
  <c r="F160" s="1"/>
  <c r="E164"/>
  <c r="E160"/>
  <c r="H111"/>
  <c r="H107"/>
  <c r="F103"/>
  <c r="E103"/>
  <c r="F99"/>
  <c r="E99"/>
  <c r="F95"/>
  <c r="E95"/>
  <c r="F48"/>
  <c r="E83"/>
  <c r="E48"/>
  <c r="G95"/>
  <c r="F91"/>
  <c r="E91"/>
  <c r="E87"/>
  <c r="F52" l="1"/>
  <c r="F11"/>
  <c r="F6" s="1"/>
  <c r="E52"/>
  <c r="E10" s="1"/>
  <c r="E58"/>
  <c r="G6"/>
  <c r="H6"/>
  <c r="I6"/>
  <c r="K6"/>
  <c r="L6"/>
  <c r="M6"/>
  <c r="F7"/>
  <c r="G7"/>
  <c r="H7"/>
  <c r="I7"/>
  <c r="K7"/>
  <c r="L7"/>
  <c r="M7"/>
  <c r="F8"/>
  <c r="G8"/>
  <c r="H8"/>
  <c r="I8"/>
  <c r="K8"/>
  <c r="L8"/>
  <c r="M8"/>
  <c r="E7"/>
  <c r="E8"/>
  <c r="E6"/>
  <c r="E5" l="1"/>
  <c r="I5"/>
  <c r="H5"/>
  <c r="M5"/>
  <c r="L5"/>
  <c r="G5"/>
  <c r="K5"/>
  <c r="F5"/>
</calcChain>
</file>

<file path=xl/sharedStrings.xml><?xml version="1.0" encoding="utf-8"?>
<sst xmlns="http://schemas.openxmlformats.org/spreadsheetml/2006/main" count="652" uniqueCount="288">
  <si>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</si>
  <si>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</si>
  <si>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</si>
  <si>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</si>
  <si>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</si>
  <si>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2022 г.</t>
  </si>
  <si>
    <t>2023 г.</t>
  </si>
  <si>
    <t>2024 г.</t>
  </si>
  <si>
    <t>Всего</t>
  </si>
  <si>
    <t>краевой бюджет</t>
  </si>
  <si>
    <t>бюджет МО</t>
  </si>
  <si>
    <t>1</t>
  </si>
  <si>
    <t>Меропиятия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</si>
  <si>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</si>
  <si>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</si>
  <si>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</si>
  <si>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</si>
  <si>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</t>
  </si>
  <si>
    <t>2019 г. 
(план в соответствии с бюджетом)</t>
  </si>
  <si>
    <t>2021 г.
 (план в соответствии с бюджетом)</t>
  </si>
  <si>
    <t>2020 г.
(план в соответствии с бюджетом)</t>
  </si>
  <si>
    <t>ВСЕГО 2019-2024</t>
  </si>
  <si>
    <t>Приложение 1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</si>
  <si>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</si>
  <si>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профинанси-ровано (кассовый расход) /исполнение 
на 10....2019</t>
  </si>
  <si>
    <t>В сфере образования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</si>
  <si>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</si>
  <si>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</si>
  <si>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</si>
  <si>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</si>
  <si>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</si>
  <si>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</si>
  <si>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</si>
  <si>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</si>
  <si>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</si>
  <si>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4.2.</t>
  </si>
  <si>
    <t>….</t>
  </si>
  <si>
    <t>В сфере жилищно-коммунального хозяйства</t>
  </si>
  <si>
    <t>Освоение субсидий из  бюджетов на инвестиционные цели вне национальных проектов</t>
  </si>
  <si>
    <t>Всего субсидий из бюджета на инвестиционные цели вне национальных проектов</t>
  </si>
  <si>
    <t xml:space="preserve">ВСЕГО </t>
  </si>
  <si>
    <t>Строительство дамбы с. Соловьевка</t>
  </si>
  <si>
    <t>Капитальный ремонт клуба Рождественка</t>
  </si>
  <si>
    <t>бюджет СП</t>
  </si>
  <si>
    <t xml:space="preserve">дата начала конкурсных процедур 09 августа 2019, 13.08.2019 рассмотрение, 14.08.2019 аукцион,  планируемая дата заключения контракта 28 августа 2019 года </t>
  </si>
  <si>
    <t>Строительство комплекса ТКО в Дальнереченском муниципальном районе, в том числе разработка ПСД</t>
  </si>
  <si>
    <t>Потребность в финансировании, рублей</t>
  </si>
  <si>
    <t>Значение показателя/ потребность в финансировании,рублей</t>
  </si>
  <si>
    <t>1000 дворов Веденкинское сельское поселение</t>
  </si>
  <si>
    <t>1000 дворов Ракитненское  сельское поселение</t>
  </si>
  <si>
    <t>Капитальный ремонт клуба с. Веденка</t>
  </si>
  <si>
    <t>Капитальный ремонт клуба с. Ракитное</t>
  </si>
  <si>
    <t>Национальный проект "Демография"</t>
  </si>
  <si>
    <t>Муниципальный контракт
 №3251400342019000006 на поставку оброрудования для универсальной спортивной площадки с учетом установки от 06.08.2019г.Поставщик  ООО ДВЭЦ "Атлант" Сумма по контракту 2794087,69 руб.</t>
  </si>
  <si>
    <t>Дальнереченский муниципальный район</t>
  </si>
  <si>
    <t>Приобретение ледозаливочной техники</t>
  </si>
  <si>
    <t>Обеспечение спортивным инветарем, спортивным оборудованиеми спортивными транспортными средствами муниципальных учреждений спортивной направленности</t>
  </si>
  <si>
    <t>Договор поставки №386/19 от 02.07.2019г.
Поставщик ООО ДВЭЦ "Атлант".Сумма по договору 17 0220,0руб.</t>
  </si>
  <si>
    <t>1.2</t>
  </si>
  <si>
    <t>1.3</t>
  </si>
  <si>
    <t>Капитальный ремонт оконных конструкций МОБУ "СОШ с.Малиново"</t>
  </si>
  <si>
    <t>Сумма контракта 4798007,0руб.
 Муниципальный контракт №3251400342019000004 от 05.07.2019.Поставщик - ООО "Вектор" Дата завершения-10.08.2019г</t>
  </si>
  <si>
    <t>Капитальный ремонт кровли МОБУ "СОШ с.Малиново"</t>
  </si>
  <si>
    <t>Сумма контракта 2914879,91руб.
 Муниципальный контракт №3251400342019000002 от 22.07.2019.Поставщик - ООО "ТандемСтрой" Дата завершения-15.08.2019г</t>
  </si>
  <si>
    <t>Капитальный ремонт кровли МОБУ "СОШ с.Ракитное"</t>
  </si>
  <si>
    <t>Сумма контракта 3449486,91руб.
 Муниципальный контракт №3251400342019000002 от 22.07.2019.Поставщик - ООО "ТандемСтрой" Дата завершения-15.08.2019г</t>
  </si>
  <si>
    <t>Капитальный ремонт оконных конструкций МДОБУ "Детский сад с.Веденка"</t>
  </si>
  <si>
    <t>Сумма контракта 586961,36руб.
 Муниципальный контракт №3251400342019000003 от 08.07.2019.Поставщик - ИП Проценко. Дата завершения-15.08.2019г</t>
  </si>
  <si>
    <t>Капитальный ремонт оконных конструкций Структурное подразделение "Детский сад" МОБУ "ООШ с.Любитовка"</t>
  </si>
  <si>
    <t>Сумма контракта59876,96руб.
 Муниципальный контракт №3251400342019000003 от 08.07.2019.Поставщик - ИП Проценко. Дата завершения-15.08.2019г</t>
  </si>
  <si>
    <t>Капитальный ремонт оконных конструкций и кровли здания МДОБУ "Детский сад с.Ракитное"</t>
  </si>
  <si>
    <t>1.3.</t>
  </si>
  <si>
    <t>1.4.</t>
  </si>
  <si>
    <t>1.5.</t>
  </si>
  <si>
    <t>1.6.</t>
  </si>
  <si>
    <t>1.7.</t>
  </si>
  <si>
    <t>11.07.2019  заключен контракт, срок завершения работ по 04.11.2019  ООО "ОРАНЖ СПБ"</t>
  </si>
  <si>
    <t>Субсидии на капитальный ремонт и ремонт дорог общего пользования населенных пунктов Дальнереченского муниципального района за счет средств краевого бюджета</t>
  </si>
  <si>
    <t xml:space="preserve">5 861 508,08 рублей  заключен контракт  29.05.2019.  ИП Слинченко С.А., срок выполнения контракта 10.10.2019. </t>
  </si>
  <si>
    <t>Капитальный ремонт оконных проемов и пола клуба Малиново</t>
  </si>
  <si>
    <t>Капитальный ремонт кровли клуба Малиново</t>
  </si>
  <si>
    <t>контракт заключен 26.07.2019, срок  завершения по 01.09.2019 ООО "Энерго-Ресурс"</t>
  </si>
  <si>
    <t>1000 дворов Малиновское сельское поселение</t>
  </si>
  <si>
    <t>4.3.</t>
  </si>
  <si>
    <t>4.4.</t>
  </si>
  <si>
    <t>4.5.</t>
  </si>
  <si>
    <t>Создание малых спортивных площадок, монтируемых на открытых площадках или в закрытых помещениях, на которых проводить тестирование населения в соответствии со Всероссийским физкультурно-спортивным комплексом "готов к труду и обороне"ГТО с Орехово</t>
  </si>
  <si>
    <t>1.4</t>
  </si>
  <si>
    <t>Создание малых спортивных площадок, монтируемых на открытых площадках или в закрытых помещениях, на которых проводить тестирование населения в соответствии со Всероссийским физкультурно-спортивным комплексом "готов к труду и обороне"ГТО с. Веденка</t>
  </si>
  <si>
    <t>Муниципальный контракт
 №3251400342019000007 на приобретение ледозаливочной техники(комплект техники для заливочных работ, состоящего из мини-трактора ТYМ-ТS23 и прицепного ледозаливочного устройства с доставкой до г.Дальнереченск, Приморского края). Поставщик  ООО "Промышленное объединение Автомедтехника". Сумма по контракту 2000000,0 руб.Планируемая дата подписания контракта 12 августа 2019г.</t>
  </si>
  <si>
    <t>Значение показателя/ потребность в финансировании, мил. рублей</t>
  </si>
  <si>
    <r>
      <t xml:space="preserve">ИНФОРМАЦИЯ
 по показателям и мероприятиям дорожных карт по достижению показателей
 Указа Президента Российской Федерации от 07.05.2018 № 204
</t>
    </r>
    <r>
      <rPr>
        <b/>
        <i/>
        <u/>
        <sz val="16"/>
        <rFont val="Times New Roman"/>
        <family val="1"/>
        <charset val="204"/>
      </rPr>
      <t>Дальнереченский муницпальный район</t>
    </r>
    <r>
      <rPr>
        <i/>
        <u/>
        <sz val="16"/>
        <rFont val="Times New Roman"/>
        <family val="1"/>
        <charset val="204"/>
      </rPr>
      <t xml:space="preserve"> </t>
    </r>
  </si>
  <si>
    <t>Итого
 по национальному проекту "Демография"</t>
  </si>
  <si>
    <t>Капитальный ремонт системы отопления здания МДОБУ "Детский сад с.Ракитное"</t>
  </si>
  <si>
    <t>Капитальный ремонт системы отопления МОБУ "СОШ с.Малиново"и МОБУ "СОШ с.Веденка"</t>
  </si>
  <si>
    <t>1.8.</t>
  </si>
  <si>
    <t>Строительство санитарных комнат МОБУ  Боголюбовский филиал "СОШ с. Орехово"</t>
  </si>
  <si>
    <t>Строительство санитарных комнат МОБУ  Полянский филиал "СОШ с. Орехово"</t>
  </si>
  <si>
    <t>1.9.</t>
  </si>
  <si>
    <t>1.10.</t>
  </si>
  <si>
    <t>1.11.</t>
  </si>
  <si>
    <t>Проектирование школы и десткого сада с. Любитовка</t>
  </si>
  <si>
    <t>1000 дворов Рождественского сельского поселения</t>
  </si>
  <si>
    <t>Капитальный ремонт клуба с. Орехово</t>
  </si>
  <si>
    <t>2.2.</t>
  </si>
  <si>
    <t>2.3.</t>
  </si>
  <si>
    <t>2.4.</t>
  </si>
  <si>
    <t>2.5.</t>
  </si>
  <si>
    <t>заключен контракт 31.05.2019,  с поставщиком ООО "Дом геодезии"  дата завершения работ 30.10.2019</t>
  </si>
  <si>
    <t>02.07.2019 Заключен контракт  срок выполнения работ по 25.08.2019 включительно ООО "Вектор".</t>
  </si>
  <si>
    <t>26.06.2019 заключен контракт  срок выполнения работ по 27.07.2019 включительно ИП Мороз В.О.</t>
  </si>
  <si>
    <t>05 августа 2019, дата завершения работ по 15 сентября  поставщик ИП Скробова А.Е.</t>
  </si>
  <si>
    <t>09.07.2019г. Заключен контракт срок выполнения по 15.09.2019 включительно ООО "ОРАНЖ СПБ"</t>
  </si>
  <si>
    <t>29.07.2019г. Заключен контракт срок выполнения по 01.10.2019 включительно ООО "ОРАНЖ СПБ"</t>
  </si>
  <si>
    <t>26.06.2019 заключен контракт срок выполнения по 15 сентября 2019  с поставщиком  ООО "ОРАНЖ СПБ"</t>
  </si>
  <si>
    <t>Сумма контракта 2998981,92 руб.
 Муниципальный контракт №3251400342019000005 от 22.07.2019.Поставщик - ИП Мороз В.О. Дата завершения-15.08.2019г</t>
  </si>
  <si>
    <t>38,793</t>
  </si>
  <si>
    <t>4,965</t>
  </si>
  <si>
    <t>Суммарный коэффициент рождаемости, ед.</t>
  </si>
  <si>
    <t>12.2017</t>
  </si>
  <si>
    <t>2</t>
  </si>
  <si>
    <t>Коэффициенты рождаемости в возрастной группе 25-29 лет (число родившихся на 1000 женщин соответствующего возраста), ед.</t>
  </si>
  <si>
    <t>3</t>
  </si>
  <si>
    <t>Коэффициенты рождаемости в возрастной группе 30-34 лет (число родившихся на 1000 женщин соответствующего возраста), ед.</t>
  </si>
  <si>
    <t>Количество рождений детей,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вариант), всего по Приморскому краю</t>
  </si>
  <si>
    <t>Проект 1. Финансовая поддержка семей при рождении детей</t>
  </si>
  <si>
    <t>Проект 2. Содействие занятости женщин - создание условий дошкольного образования для детей в возрасте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</si>
  <si>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</si>
  <si>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Доступность дошкольного образования для детей в возрасте от полутора до трех лет, %</t>
  </si>
  <si>
    <t>01.2018</t>
  </si>
  <si>
    <t>Проект 5. Создание для всех категорий и групп населения условий для занятости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</si>
  <si>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Потребность в финансировании, млн. рублей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</si>
  <si>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</si>
  <si>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</si>
  <si>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</si>
  <si>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</si>
  <si>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Проект 1. Современная школа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</si>
  <si>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</si>
  <si>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06.2018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</si>
  <si>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</si>
  <si>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</si>
  <si>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4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</si>
  <si>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</si>
  <si>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>II. ОБРАЗОВАНИЕ</t>
  </si>
  <si>
    <t>Проект 3. Успех каждого ребенка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</si>
  <si>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</si>
  <si>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>01.2018 г.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</si>
  <si>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</si>
  <si>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</si>
  <si>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</si>
  <si>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>Проект 3. Поддержка семей, имеющих детей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</si>
  <si>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</si>
  <si>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 xml:space="preserve"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услуги, % 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</si>
  <si>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</si>
  <si>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Доля муниципальных общеобразовательных учреждений, обеспечивших деятельность центров непрерывного повышения профессионального мастерства педагогических работников и центров оценки профессионального мастерства и квалификаций педагогов, процент (в общей численности учреждений муниципального образования)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</si>
  <si>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</si>
  <si>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</si>
  <si>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%</t>
  </si>
  <si>
    <t>2018 год</t>
  </si>
  <si>
    <t>Доля образоват. организаций, реализующих программы общего образования, дополнительного образования детей, осуществляющих образоват. деятельность с использованием федеральной информационно-сервисной платформы цифровой образоват. среды, в общем числе образовательных организаций,%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</si>
  <si>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</si>
  <si>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5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</si>
  <si>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%</t>
  </si>
  <si>
    <t>Проект 5. Учитель будущего</t>
  </si>
  <si>
    <t>Проект 4. Цифровая образовательная среда</t>
  </si>
  <si>
    <t>IV. КУЛЬТУРА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</si>
  <si>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</si>
  <si>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</si>
  <si>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Количество организаций культуры, получивших современное оборудование, ед. нарастающим итогом</t>
  </si>
  <si>
    <t>Оснащено образовательных учреждений, всего по краю</t>
  </si>
  <si>
    <t>Процент выполнения показателя -%</t>
  </si>
  <si>
    <t>V. ЖИЛЬЕ И ГОРОДСКАЯ СРЕДА</t>
  </si>
  <si>
    <t>Проект 1. Формирование комфортной городской среды в Приморском крае</t>
  </si>
  <si>
    <t>Реализованы мероприятия по благоуствойству, предусмотренные государственными (муниципальными) программами формирования современной городской среды (количество обустроенных ебщественных пространств), не менее ед. накопительным итогом начиная с 2019 г., ед.</t>
  </si>
  <si>
    <t>01.2019</t>
  </si>
  <si>
    <t>Среднее значение индекса качества городской среды по Российской Федерации, условная единица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</si>
  <si>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</si>
  <si>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Итого человек</t>
  </si>
  <si>
    <t>VIII.  ЦИФРОВАЯ ЭКОНОМИКА</t>
  </si>
  <si>
    <t>Проект 1. Системные меры по повышению производительности труда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</si>
  <si>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</si>
  <si>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</si>
  <si>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100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</si>
  <si>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</si>
  <si>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</si>
  <si>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</si>
  <si>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-</t>
  </si>
  <si>
    <t>6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</si>
  <si>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</si>
  <si>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7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</si>
  <si>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</si>
  <si>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Проект 4. Цифровое государственное управление</t>
  </si>
  <si>
    <t>Доля взаимодействий граждан и коммерческих организаций с органами власти Приморского края и местного самоуправления и организациями государственной собственности Приморского края и муниципальной собственности, осуществляемых в цифровом виде, проценты</t>
  </si>
  <si>
    <t>25</t>
  </si>
  <si>
    <t>30</t>
  </si>
  <si>
    <t>40</t>
  </si>
  <si>
    <t>50</t>
  </si>
  <si>
    <t>60</t>
  </si>
  <si>
    <t>70</t>
  </si>
  <si>
    <t>IX. МАЛОЕ И СРЕДНЕЕ ПРЕДПРИНИМАТЕЛЬСТВО И ПОДДЕРЖКА ИНДИВИДУАЛЬНОЙ ПРЕДПРИНИМАТЕЛЬСКОЙ ИНИЦИАТИВЫ</t>
  </si>
  <si>
    <t>Проект 1. Улучшение условий ведения предпринимательской деятельности</t>
  </si>
  <si>
    <t>Ежегодное дополнение перечней муниципального имущества, предназначенного для предоставления субъектам малого и среднего предпринимательства, (% прироста)</t>
  </si>
  <si>
    <t>11.2018</t>
  </si>
  <si>
    <t>Проект 3. Акселерация субъектов малого и среднего предпринимательства</t>
  </si>
  <si>
    <t>Проект 4. Создание системы поддержки фермеров и развитие сельской кооперации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</si>
  <si>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</si>
  <si>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</si>
  <si>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Проект 2. Расширение доступа субъектов МСП к финансовой поддержке, в том числе к льготному финансированию</t>
  </si>
  <si>
    <t>Число реализованных проектов субъектов малого и среднего предпринимтельства, получивших поддержку в форме: гарантии, льготного кредита, микрозайма, льготного лизинга, ед.</t>
  </si>
  <si>
    <t>X. МЕЖДУНАРОДНАЯ КООПЕРАЦИЯ И ЭКСПОРТ</t>
  </si>
  <si>
    <t>Значение показателя</t>
  </si>
  <si>
    <t>Значение</t>
  </si>
  <si>
    <t>Дата</t>
  </si>
  <si>
    <t>2019 г.</t>
  </si>
  <si>
    <t>2020 г.</t>
  </si>
  <si>
    <t>2021 г.</t>
  </si>
  <si>
    <t>Проект 1. Экспорт продукции АПК</t>
  </si>
  <si>
    <t>Объем экспорта продукции АПК, млн долл. США</t>
  </si>
  <si>
    <t>Объем экспорта продукции масложировой отрасли, млн долл. США</t>
  </si>
  <si>
    <t>Объем экспорта злаков, млн долл. США</t>
  </si>
  <si>
    <t>Объем экспорта рыбы и морепродуктов, млн долл. США</t>
  </si>
  <si>
    <t>Объем экспорта мяса и молока, млн долл. США</t>
  </si>
  <si>
    <t>Объем экспорта готовой пищевой продукции, млн долл. США</t>
  </si>
  <si>
    <t>Объем экспорта прочей продукции АПК, млн долл. США</t>
  </si>
  <si>
    <t>Проект 2. Экспорт услуг</t>
  </si>
  <si>
    <t>Объем экспорта услуг категории «Поездки», млрд. долл.</t>
  </si>
  <si>
    <t>Объем экспорта услуг, млрд. долл.</t>
  </si>
  <si>
    <t>Объем экспорта транспортных услуг, млрд. долл.</t>
  </si>
  <si>
    <t>Объем платы за пользование интеллектуальной собственностью и экспорта деловых услуг, млрд. долл.</t>
  </si>
  <si>
    <t>Объем экспорта телекоммуникационных, компьютерных и информационных услуг, млрд. долл.</t>
  </si>
  <si>
    <t>Объем экспорта услуг категории «Строительство», млрд. долл.</t>
  </si>
  <si>
    <t>Объем экспорта услуг, связанных с использованием промышленной продукции, млрд. долл.</t>
  </si>
  <si>
    <t>8</t>
  </si>
  <si>
    <t>Объем экспорта финансовых и страховых услуг, млрд. долл.</t>
  </si>
  <si>
    <t>9</t>
  </si>
  <si>
    <t>Объем экспорта услуг частным лицам и услуг в сфере культуры и отдыха, млрд. долл.</t>
  </si>
  <si>
    <t>Проект 3. Системные меры развития международной кооперации и экспорта</t>
  </si>
  <si>
    <t>Количество субъектов Российской Федерации, в которых внедрен Региональный экспортный стандарт 2.0, шт</t>
  </si>
  <si>
    <t>12.2018</t>
  </si>
  <si>
    <t>Прирост количества компаний-экспертов из числа МСП по итогам внедрегия Регионального экспортного стандарта 2.0, % к 2018 году</t>
  </si>
  <si>
    <t>Проект 4. Промышленный экспорт</t>
  </si>
  <si>
    <t>Заключено соглашений о поддержке корпоративных программ международной конкурентоспособности в промышленности, ед.</t>
  </si>
  <si>
    <t>Объём экспорта несырьевых неэнергетических товаров, млн долларов США</t>
  </si>
  <si>
    <t>Объём несырьевого экспорта, млн долларов США</t>
  </si>
  <si>
    <t>VI.  ПРОИЗВОДИТЕЛЬНОСТЬ ТРУДА И ПОДДЕРЖКА ЗАНЯТОСТИ</t>
  </si>
  <si>
    <t>Рост производительности труда на  средних и крупных предприятий базовых несырьевых отраслей экономики Приморского края, % к предыдущему году</t>
  </si>
  <si>
    <t xml:space="preserve">- </t>
  </si>
  <si>
    <t>Количество средних и крупных предприятий базовых несырьевых отраслей экономики Приморского края, вовлеченных в реализацию регионального проекта, ед. нарастающим итогом</t>
  </si>
  <si>
    <t>01.10.2018</t>
  </si>
  <si>
    <t>Количество измененных нормативных правовых актов Приморского края (доля от перечня), % нарастающим итогом</t>
  </si>
  <si>
    <t>Количество руководителей предприятий-участников регионального проекта Приморского края, обученных по программе управленческих навыков для повышения производительности труда, человек нарастающим итогом</t>
  </si>
  <si>
    <t>Проект 2. Адресная поддержка повышения производительности труда на предприятиях</t>
  </si>
  <si>
    <t>Количество вовлеченных в реализацию регионального проекта средних и крупных предприятий базовых несырьевых отраслей экономики Приморского края, ед. нарастающим итогом</t>
  </si>
  <si>
    <t xml:space="preserve"> -</t>
  </si>
  <si>
    <t>Количество предприятий – участников, внедряющих мероприятия регионального проекта под региональным управлением (с РЦК), ед. нарастающим итогом</t>
  </si>
  <si>
    <t xml:space="preserve">  -</t>
  </si>
  <si>
    <t>Количество предприятий – участников, внедряющих мероприятия регионального проекта самостоятельно, ед. нарастающим итогом</t>
  </si>
  <si>
    <t>Доля предприятий от общего числа предприятий Приморского края, вовлеченных в региональный проект, на которых прирост производительности труда соответствует целевым показателям, процент</t>
  </si>
  <si>
    <t>Количество сотрудников предприятий Приморского края, обученных инструментам повышения производительности труда, человек нарастающим итогом</t>
  </si>
  <si>
    <t>3.1</t>
  </si>
  <si>
    <t>Сотрудников предприятий – участников Приморского края в рамках реализации мероприятий повышения производительности труда под региональным управлением (с РЦК), человек нарастающим итогом</t>
  </si>
  <si>
    <t>3.2</t>
  </si>
  <si>
    <t>Сотрудников предприятий – участников Приморского края в рамках реализации мероприятий повышения производительности труда самостоятельно, человек нарастающим итогом</t>
  </si>
  <si>
    <t>Проект 3. Поддержка занятости и повышение эффективности рынка труда для обеспечения роста производительности</t>
  </si>
  <si>
    <t>Численность работников прошедших опережающее профессиональное обучение и дополнительное профессиональное образование в целях повышения производительности труда в Приморском крае - человек</t>
  </si>
  <si>
    <t>Численность работников, прошедших опережающее профессиональное обучение и дополнительное профессиональное образование в целях повышения производительности труда в Приморском крае, человек</t>
  </si>
  <si>
    <t>Количество центров занятости населения в Приморском крае, в которых проводятся или проведены мероприятия развития, единиц</t>
  </si>
  <si>
    <t>Уровень удовлетворенности соискателей – получателей услуг по подбору вакансий услугами центров занятости, в которых проведены мероприятия развития в Приморском крае, %</t>
  </si>
  <si>
    <t>Уровень удовлетворенности работодателей – получателей услуг по подбору работников услугами центров занятости, в которых проведены мероприятия развития в Приморском крае,%</t>
  </si>
  <si>
    <t>Прирост оборота субъектов малого и среднего предпринимательства, %</t>
  </si>
  <si>
    <t xml:space="preserve">Реализация Плана мероприятий по реализации национального проекта «Малое и среднее предпринимательство и поддержка индивидуальной предпринимательской инициативы»
</t>
  </si>
  <si>
    <t>2019-2024</t>
  </si>
  <si>
    <t>I. ЗДРАВООХРАНЕНИЕ</t>
  </si>
  <si>
    <t>Проект 7. Развитие экспорта медицинских услуг</t>
  </si>
  <si>
    <t>Количество пролеченных иностранных граждан (тыс.чел.)</t>
  </si>
  <si>
    <t>Показатели для оценки деятельности глав муниципальных образований Приморского края 
по достижению задач регионального проекта «Здравоохранение» на 2019 год</t>
  </si>
  <si>
    <t>Количество сохраненных жизней (по сравнению с 2018 годом)</t>
  </si>
  <si>
    <t>Граждан в возрасте 21 год и старше, прошедших в 2019 году диспансеризацию (1-й этап)</t>
  </si>
  <si>
    <t>Количество дополнительно трудоустроившихся в 2019 году специалистов (по сравнению с 2018 годом) - врачей</t>
  </si>
  <si>
    <t>Количество дополнительно трудоустроившихся в 2019 году специалистов (по сравнению с 2018 годом) - средних медработников</t>
  </si>
  <si>
    <t>Проект 5. Популяризация предпринимательства</t>
  </si>
  <si>
    <t>Число граждан, воспользовавшихся услугами (сервисами) в Личном кабинете пациента «Мое здоровье» на Едином портале государственных услуг и функций в отчетном году, тыс.чел.</t>
  </si>
  <si>
    <t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ЕГИСЗ, %</t>
  </si>
  <si>
    <t>Проект 2. Творческие люди</t>
  </si>
  <si>
    <t>Количество специалистов, прошедших повышение квалификации на базе Центров непрерывного образования, ед. (нарастающим итогом)</t>
  </si>
  <si>
    <t>Количество волонтеров, вовлеченных в программу «Волонтеры культуры» (чел.) (нарастающим итогом)</t>
  </si>
  <si>
    <t>Проект 3. Цифровая культура</t>
  </si>
  <si>
    <t>Количество созданных виртуальных концертных залов (ед.) (нарастающим итогом) </t>
  </si>
</sst>
</file>

<file path=xl/styles.xml><?xml version="1.0" encoding="utf-8"?>
<styleSheet xmlns="http://schemas.openxmlformats.org/spreadsheetml/2006/main">
  <numFmts count="7">
    <numFmt numFmtId="164" formatCode="d/m/yy;@"/>
    <numFmt numFmtId="165" formatCode="#,##0.0"/>
    <numFmt numFmtId="166" formatCode="#,##0.000"/>
    <numFmt numFmtId="167" formatCode="0.000"/>
    <numFmt numFmtId="168" formatCode="#,##0.000\ _₽"/>
    <numFmt numFmtId="169" formatCode="0.0"/>
    <numFmt numFmtId="170" formatCode="#,##0.0000"/>
  </numFmts>
  <fonts count="4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i/>
      <sz val="15"/>
      <color rgb="FF0070C0"/>
      <name val="Times New Roman"/>
      <family val="1"/>
      <charset val="204"/>
    </font>
    <font>
      <sz val="16"/>
      <name val="Times New Roman"/>
      <family val="1"/>
      <charset val="204"/>
    </font>
    <font>
      <sz val="15"/>
      <color indexed="55"/>
      <name val="Times New Roman"/>
      <family val="1"/>
      <charset val="204"/>
    </font>
    <font>
      <b/>
      <sz val="15"/>
      <color indexed="55"/>
      <name val="Times New Roman"/>
      <family val="1"/>
      <charset val="204"/>
    </font>
    <font>
      <b/>
      <sz val="11"/>
      <color indexed="55"/>
      <name val="Calibri"/>
      <family val="2"/>
      <charset val="204"/>
    </font>
    <font>
      <sz val="11"/>
      <name val="Calibri"/>
      <family val="2"/>
      <charset val="204"/>
    </font>
    <font>
      <b/>
      <i/>
      <u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Calibri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E3D5FF"/>
        <b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4"/>
        <bgColor indexed="23"/>
      </patternFill>
    </fill>
    <fill>
      <patternFill patternType="solid">
        <fgColor indexed="35"/>
        <bgColor indexed="1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9" fontId="13" fillId="0" borderId="0" applyFont="0" applyFill="0" applyBorder="0" applyAlignment="0" applyProtection="0"/>
  </cellStyleXfs>
  <cellXfs count="5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49" fontId="11" fillId="5" borderId="11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 wrapText="1"/>
    </xf>
    <xf numFmtId="3" fontId="2" fillId="4" borderId="6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0" fontId="0" fillId="0" borderId="0" xfId="0" applyFill="1"/>
    <xf numFmtId="165" fontId="3" fillId="0" borderId="6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2" fontId="7" fillId="8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0" fontId="6" fillId="8" borderId="6" xfId="0" applyFont="1" applyFill="1" applyBorder="1" applyAlignment="1">
      <alignment horizontal="center" vertical="center" wrapText="1"/>
    </xf>
    <xf numFmtId="3" fontId="2" fillId="4" borderId="14" xfId="0" applyNumberFormat="1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164" fontId="1" fillId="0" borderId="6" xfId="0" applyNumberFormat="1" applyFont="1" applyBorder="1"/>
    <xf numFmtId="0" fontId="0" fillId="0" borderId="0" xfId="0" applyFont="1"/>
    <xf numFmtId="0" fontId="21" fillId="0" borderId="0" xfId="0" applyFont="1"/>
    <xf numFmtId="0" fontId="5" fillId="12" borderId="6" xfId="0" applyFont="1" applyFill="1" applyBorder="1" applyAlignment="1">
      <alignment horizontal="center" vertical="center"/>
    </xf>
    <xf numFmtId="0" fontId="1" fillId="0" borderId="6" xfId="0" applyFont="1" applyFill="1" applyBorder="1"/>
    <xf numFmtId="165" fontId="6" fillId="7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/>
    </xf>
    <xf numFmtId="2" fontId="3" fillId="8" borderId="6" xfId="0" applyNumberFormat="1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/>
    </xf>
    <xf numFmtId="165" fontId="6" fillId="9" borderId="17" xfId="0" applyNumberFormat="1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top" wrapText="1"/>
    </xf>
    <xf numFmtId="2" fontId="7" fillId="9" borderId="34" xfId="0" applyNumberFormat="1" applyFont="1" applyFill="1" applyBorder="1" applyAlignment="1">
      <alignment horizontal="center" vertical="center" wrapText="1"/>
    </xf>
    <xf numFmtId="2" fontId="7" fillId="9" borderId="24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top" wrapText="1"/>
    </xf>
    <xf numFmtId="2" fontId="7" fillId="9" borderId="35" xfId="0" applyNumberFormat="1" applyFont="1" applyFill="1" applyBorder="1" applyAlignment="1">
      <alignment horizontal="center" vertical="center" wrapText="1"/>
    </xf>
    <xf numFmtId="2" fontId="7" fillId="9" borderId="32" xfId="0" applyNumberFormat="1" applyFont="1" applyFill="1" applyBorder="1" applyAlignment="1">
      <alignment horizontal="center" vertical="center" wrapText="1"/>
    </xf>
    <xf numFmtId="2" fontId="7" fillId="9" borderId="33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 wrapText="1"/>
    </xf>
    <xf numFmtId="2" fontId="7" fillId="10" borderId="36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7" fillId="10" borderId="42" xfId="0" applyNumberFormat="1" applyFont="1" applyFill="1" applyBorder="1" applyAlignment="1">
      <alignment horizontal="center" vertical="center" wrapText="1"/>
    </xf>
    <xf numFmtId="2" fontId="7" fillId="9" borderId="44" xfId="0" applyNumberFormat="1" applyFont="1" applyFill="1" applyBorder="1" applyAlignment="1">
      <alignment horizontal="center" vertical="center" wrapText="1"/>
    </xf>
    <xf numFmtId="2" fontId="7" fillId="10" borderId="45" xfId="0" applyNumberFormat="1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 wrapText="1"/>
    </xf>
    <xf numFmtId="0" fontId="20" fillId="11" borderId="3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41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65" fontId="6" fillId="11" borderId="6" xfId="0" applyNumberFormat="1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165" fontId="25" fillId="0" borderId="1" xfId="0" applyNumberFormat="1" applyFont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5" fontId="24" fillId="0" borderId="6" xfId="0" applyNumberFormat="1" applyFont="1" applyFill="1" applyBorder="1" applyAlignment="1">
      <alignment horizontal="center" vertical="center"/>
    </xf>
    <xf numFmtId="166" fontId="24" fillId="0" borderId="6" xfId="0" applyNumberFormat="1" applyFont="1" applyFill="1" applyBorder="1" applyAlignment="1">
      <alignment horizontal="center" vertical="center"/>
    </xf>
    <xf numFmtId="165" fontId="25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166" fontId="3" fillId="0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5" fontId="24" fillId="0" borderId="15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2" fillId="0" borderId="9" xfId="0" applyFont="1" applyBorder="1"/>
    <xf numFmtId="0" fontId="23" fillId="0" borderId="9" xfId="0" applyFont="1" applyBorder="1"/>
    <xf numFmtId="0" fontId="27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23" fillId="0" borderId="6" xfId="0" applyFont="1" applyBorder="1"/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7" fillId="0" borderId="1" xfId="0" applyFont="1" applyFill="1" applyBorder="1" applyAlignment="1">
      <alignment horizontal="center" vertical="center" wrapText="1"/>
    </xf>
    <xf numFmtId="167" fontId="23" fillId="0" borderId="6" xfId="0" applyNumberFormat="1" applyFont="1" applyBorder="1"/>
    <xf numFmtId="166" fontId="2" fillId="0" borderId="6" xfId="0" applyNumberFormat="1" applyFont="1" applyBorder="1"/>
    <xf numFmtId="166" fontId="23" fillId="0" borderId="6" xfId="0" applyNumberFormat="1" applyFont="1" applyBorder="1"/>
    <xf numFmtId="0" fontId="23" fillId="0" borderId="0" xfId="0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2" fontId="23" fillId="0" borderId="6" xfId="0" applyNumberFormat="1" applyFont="1" applyBorder="1"/>
    <xf numFmtId="0" fontId="7" fillId="2" borderId="6" xfId="0" applyFont="1" applyFill="1" applyBorder="1" applyAlignment="1">
      <alignment horizontal="center" vertical="center" wrapText="1"/>
    </xf>
    <xf numFmtId="0" fontId="27" fillId="0" borderId="0" xfId="0" applyFont="1" applyFill="1"/>
    <xf numFmtId="168" fontId="23" fillId="0" borderId="6" xfId="0" applyNumberFormat="1" applyFont="1" applyBorder="1"/>
    <xf numFmtId="167" fontId="1" fillId="0" borderId="6" xfId="0" applyNumberFormat="1" applyFont="1" applyBorder="1"/>
    <xf numFmtId="167" fontId="1" fillId="0" borderId="6" xfId="0" applyNumberFormat="1" applyFont="1" applyBorder="1" applyAlignment="1">
      <alignment horizontal="right"/>
    </xf>
    <xf numFmtId="168" fontId="20" fillId="11" borderId="6" xfId="0" applyNumberFormat="1" applyFont="1" applyFill="1" applyBorder="1" applyAlignment="1">
      <alignment horizontal="center" vertical="center" wrapText="1"/>
    </xf>
    <xf numFmtId="166" fontId="2" fillId="7" borderId="6" xfId="0" applyNumberFormat="1" applyFont="1" applyFill="1" applyBorder="1" applyAlignment="1">
      <alignment horizontal="center" vertical="center"/>
    </xf>
    <xf numFmtId="166" fontId="23" fillId="7" borderId="6" xfId="0" applyNumberFormat="1" applyFont="1" applyFill="1" applyBorder="1" applyAlignment="1">
      <alignment horizontal="center" vertical="center"/>
    </xf>
    <xf numFmtId="166" fontId="20" fillId="11" borderId="9" xfId="0" applyNumberFormat="1" applyFont="1" applyFill="1" applyBorder="1" applyAlignment="1">
      <alignment horizontal="center" vertical="center" wrapText="1"/>
    </xf>
    <xf numFmtId="166" fontId="22" fillId="11" borderId="6" xfId="0" applyNumberFormat="1" applyFont="1" applyFill="1" applyBorder="1" applyAlignment="1">
      <alignment horizontal="center" vertical="center" wrapText="1"/>
    </xf>
    <xf numFmtId="166" fontId="20" fillId="11" borderId="12" xfId="0" applyNumberFormat="1" applyFont="1" applyFill="1" applyBorder="1" applyAlignment="1">
      <alignment horizontal="center" vertical="center" wrapText="1"/>
    </xf>
    <xf numFmtId="49" fontId="20" fillId="11" borderId="6" xfId="0" applyNumberFormat="1" applyFont="1" applyFill="1" applyBorder="1" applyAlignment="1">
      <alignment horizontal="center" vertical="center" wrapText="1"/>
    </xf>
    <xf numFmtId="166" fontId="20" fillId="11" borderId="6" xfId="0" applyNumberFormat="1" applyFont="1" applyFill="1" applyBorder="1" applyAlignment="1">
      <alignment horizontal="center" vertical="center" wrapText="1"/>
    </xf>
    <xf numFmtId="167" fontId="20" fillId="11" borderId="6" xfId="0" applyNumberFormat="1" applyFont="1" applyFill="1" applyBorder="1" applyAlignment="1">
      <alignment horizontal="center" vertical="center" wrapText="1"/>
    </xf>
    <xf numFmtId="49" fontId="20" fillId="11" borderId="9" xfId="0" applyNumberFormat="1" applyFont="1" applyFill="1" applyBorder="1" applyAlignment="1">
      <alignment horizontal="center" vertical="center" wrapText="1"/>
    </xf>
    <xf numFmtId="167" fontId="20" fillId="11" borderId="12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9" fontId="23" fillId="16" borderId="30" xfId="0" applyNumberFormat="1" applyFont="1" applyFill="1" applyBorder="1" applyAlignment="1">
      <alignment horizontal="center" vertical="center"/>
    </xf>
    <xf numFmtId="0" fontId="23" fillId="16" borderId="46" xfId="0" applyFont="1" applyFill="1" applyBorder="1" applyAlignment="1">
      <alignment horizontal="left" vertical="center" wrapText="1"/>
    </xf>
    <xf numFmtId="0" fontId="23" fillId="0" borderId="47" xfId="0" applyFont="1" applyBorder="1" applyAlignment="1">
      <alignment horizontal="center" vertical="center"/>
    </xf>
    <xf numFmtId="0" fontId="29" fillId="0" borderId="48" xfId="0" applyFont="1" applyBorder="1"/>
    <xf numFmtId="0" fontId="29" fillId="0" borderId="0" xfId="0" applyFont="1"/>
    <xf numFmtId="49" fontId="23" fillId="16" borderId="27" xfId="0" applyNumberFormat="1" applyFont="1" applyFill="1" applyBorder="1" applyAlignment="1">
      <alignment horizontal="center" vertical="center"/>
    </xf>
    <xf numFmtId="0" fontId="23" fillId="16" borderId="49" xfId="0" applyFont="1" applyFill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9" fillId="0" borderId="50" xfId="0" applyFont="1" applyBorder="1"/>
    <xf numFmtId="0" fontId="10" fillId="17" borderId="9" xfId="0" applyFont="1" applyFill="1" applyBorder="1" applyAlignment="1">
      <alignment vertical="center" wrapText="1"/>
    </xf>
    <xf numFmtId="3" fontId="10" fillId="16" borderId="9" xfId="0" applyNumberFormat="1" applyFont="1" applyFill="1" applyBorder="1" applyAlignment="1">
      <alignment horizontal="center" vertical="center"/>
    </xf>
    <xf numFmtId="14" fontId="10" fillId="16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51" xfId="0" applyNumberFormat="1" applyFont="1" applyBorder="1" applyAlignment="1">
      <alignment horizontal="center" vertical="center"/>
    </xf>
    <xf numFmtId="0" fontId="30" fillId="0" borderId="39" xfId="0" applyFont="1" applyBorder="1"/>
    <xf numFmtId="0" fontId="30" fillId="0" borderId="0" xfId="0" applyFont="1"/>
    <xf numFmtId="0" fontId="19" fillId="16" borderId="0" xfId="0" applyFont="1" applyFill="1"/>
    <xf numFmtId="0" fontId="12" fillId="0" borderId="6" xfId="0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9" fillId="12" borderId="20" xfId="0" applyFont="1" applyFill="1" applyBorder="1"/>
    <xf numFmtId="49" fontId="12" fillId="17" borderId="11" xfId="0" applyNumberFormat="1" applyFont="1" applyFill="1" applyBorder="1" applyAlignment="1">
      <alignment horizontal="center" vertical="center"/>
    </xf>
    <xf numFmtId="0" fontId="9" fillId="17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164" fontId="32" fillId="0" borderId="7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2" fillId="0" borderId="10" xfId="0" applyFont="1" applyBorder="1"/>
    <xf numFmtId="0" fontId="32" fillId="0" borderId="0" xfId="0" applyFont="1"/>
    <xf numFmtId="49" fontId="2" fillId="17" borderId="13" xfId="0" applyNumberFormat="1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7" borderId="52" xfId="0" applyFont="1" applyFill="1" applyBorder="1" applyAlignment="1">
      <alignment horizontal="center" vertical="center"/>
    </xf>
    <xf numFmtId="0" fontId="19" fillId="17" borderId="53" xfId="0" applyFont="1" applyFill="1" applyBorder="1"/>
    <xf numFmtId="0" fontId="19" fillId="0" borderId="0" xfId="0" applyFont="1"/>
    <xf numFmtId="49" fontId="23" fillId="17" borderId="38" xfId="0" applyNumberFormat="1" applyFont="1" applyFill="1" applyBorder="1" applyAlignment="1">
      <alignment horizontal="center" vertical="center"/>
    </xf>
    <xf numFmtId="0" fontId="33" fillId="17" borderId="9" xfId="0" applyFont="1" applyFill="1" applyBorder="1" applyAlignment="1">
      <alignment horizontal="left" vertical="center" wrapText="1"/>
    </xf>
    <xf numFmtId="0" fontId="33" fillId="0" borderId="9" xfId="0" applyFont="1" applyBorder="1" applyAlignment="1">
      <alignment horizontal="center" vertical="center"/>
    </xf>
    <xf numFmtId="164" fontId="33" fillId="0" borderId="9" xfId="0" applyNumberFormat="1" applyFont="1" applyBorder="1" applyAlignment="1">
      <alignment horizontal="center" vertical="center"/>
    </xf>
    <xf numFmtId="0" fontId="33" fillId="16" borderId="9" xfId="0" applyFont="1" applyFill="1" applyBorder="1" applyAlignment="1">
      <alignment horizontal="center" vertical="center"/>
    </xf>
    <xf numFmtId="0" fontId="32" fillId="0" borderId="39" xfId="0" applyFont="1" applyBorder="1"/>
    <xf numFmtId="49" fontId="34" fillId="4" borderId="1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3" fontId="11" fillId="0" borderId="6" xfId="0" applyNumberFormat="1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9" fillId="0" borderId="0" xfId="0" applyFont="1" applyFill="1" applyBorder="1"/>
    <xf numFmtId="165" fontId="35" fillId="0" borderId="0" xfId="0" applyNumberFormat="1" applyFont="1" applyFill="1" applyBorder="1" applyAlignment="1">
      <alignment vertical="center"/>
    </xf>
    <xf numFmtId="0" fontId="10" fillId="18" borderId="9" xfId="0" applyFont="1" applyFill="1" applyBorder="1" applyAlignment="1">
      <alignment vertical="center" wrapText="1"/>
    </xf>
    <xf numFmtId="165" fontId="10" fillId="0" borderId="9" xfId="0" applyNumberFormat="1" applyFont="1" applyBorder="1" applyAlignment="1">
      <alignment horizontal="center" vertical="center"/>
    </xf>
    <xf numFmtId="165" fontId="10" fillId="16" borderId="9" xfId="0" applyNumberFormat="1" applyFont="1" applyFill="1" applyBorder="1" applyAlignment="1">
      <alignment horizontal="center" vertical="center"/>
    </xf>
    <xf numFmtId="0" fontId="32" fillId="0" borderId="39" xfId="0" applyFont="1" applyFill="1" applyBorder="1"/>
    <xf numFmtId="0" fontId="32" fillId="0" borderId="0" xfId="0" applyFont="1" applyFill="1" applyBorder="1"/>
    <xf numFmtId="2" fontId="3" fillId="0" borderId="0" xfId="0" applyNumberFormat="1" applyFont="1" applyFill="1" applyBorder="1" applyAlignment="1">
      <alignment horizontal="center" vertical="center" wrapText="1"/>
    </xf>
    <xf numFmtId="165" fontId="19" fillId="18" borderId="1" xfId="0" applyNumberFormat="1" applyFont="1" applyFill="1" applyBorder="1" applyAlignment="1">
      <alignment horizontal="center" vertical="center"/>
    </xf>
    <xf numFmtId="14" fontId="19" fillId="18" borderId="1" xfId="0" applyNumberFormat="1" applyFont="1" applyFill="1" applyBorder="1" applyAlignment="1">
      <alignment horizontal="center" vertical="center"/>
    </xf>
    <xf numFmtId="4" fontId="2" fillId="18" borderId="1" xfId="0" applyNumberFormat="1" applyFont="1" applyFill="1" applyBorder="1" applyAlignment="1">
      <alignment horizontal="center" vertical="center"/>
    </xf>
    <xf numFmtId="165" fontId="2" fillId="18" borderId="1" xfId="0" applyNumberFormat="1" applyFont="1" applyFill="1" applyBorder="1" applyAlignment="1">
      <alignment horizontal="center" vertical="center"/>
    </xf>
    <xf numFmtId="165" fontId="2" fillId="18" borderId="53" xfId="0" applyNumberFormat="1" applyFont="1" applyFill="1" applyBorder="1" applyAlignment="1">
      <alignment horizontal="center" vertical="center"/>
    </xf>
    <xf numFmtId="0" fontId="19" fillId="16" borderId="0" xfId="0" applyFont="1" applyFill="1" applyBorder="1"/>
    <xf numFmtId="0" fontId="35" fillId="16" borderId="0" xfId="0" applyFont="1" applyFill="1" applyBorder="1" applyAlignment="1">
      <alignment horizontal="center" vertical="center" wrapText="1"/>
    </xf>
    <xf numFmtId="2" fontId="7" fillId="16" borderId="0" xfId="0" applyNumberFormat="1" applyFont="1" applyFill="1" applyBorder="1" applyAlignment="1">
      <alignment horizontal="center" vertical="center" wrapText="1"/>
    </xf>
    <xf numFmtId="165" fontId="10" fillId="0" borderId="51" xfId="0" applyNumberFormat="1" applyFont="1" applyBorder="1" applyAlignment="1">
      <alignment horizontal="center" vertical="center"/>
    </xf>
    <xf numFmtId="14" fontId="7" fillId="18" borderId="1" xfId="0" applyNumberFormat="1" applyFont="1" applyFill="1" applyBorder="1" applyAlignment="1">
      <alignment horizontal="center" vertical="center"/>
    </xf>
    <xf numFmtId="0" fontId="32" fillId="16" borderId="39" xfId="0" applyFont="1" applyFill="1" applyBorder="1"/>
    <xf numFmtId="0" fontId="32" fillId="16" borderId="0" xfId="0" applyFont="1" applyFill="1"/>
    <xf numFmtId="14" fontId="7" fillId="18" borderId="12" xfId="0" applyNumberFormat="1" applyFont="1" applyFill="1" applyBorder="1" applyAlignment="1">
      <alignment horizontal="center" vertical="center"/>
    </xf>
    <xf numFmtId="165" fontId="2" fillId="18" borderId="12" xfId="0" applyNumberFormat="1" applyFont="1" applyFill="1" applyBorder="1" applyAlignment="1">
      <alignment horizontal="center" vertical="center"/>
    </xf>
    <xf numFmtId="165" fontId="19" fillId="18" borderId="12" xfId="0" applyNumberFormat="1" applyFont="1" applyFill="1" applyBorder="1" applyAlignment="1">
      <alignment horizontal="center" vertical="center"/>
    </xf>
    <xf numFmtId="165" fontId="2" fillId="18" borderId="41" xfId="0" applyNumberFormat="1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vertical="center"/>
    </xf>
    <xf numFmtId="0" fontId="7" fillId="16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16" borderId="6" xfId="0" applyFont="1" applyFill="1" applyBorder="1" applyAlignment="1">
      <alignment horizontal="left" vertical="center" wrapText="1"/>
    </xf>
    <xf numFmtId="169" fontId="11" fillId="0" borderId="6" xfId="0" applyNumberFormat="1" applyFont="1" applyBorder="1" applyAlignment="1">
      <alignment horizontal="center" vertical="center"/>
    </xf>
    <xf numFmtId="169" fontId="12" fillId="0" borderId="6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/>
    </xf>
    <xf numFmtId="0" fontId="10" fillId="18" borderId="7" xfId="0" applyFont="1" applyFill="1" applyBorder="1" applyAlignment="1">
      <alignment vertical="center" wrapText="1"/>
    </xf>
    <xf numFmtId="165" fontId="10" fillId="0" borderId="7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165" fontId="19" fillId="17" borderId="54" xfId="0" applyNumberFormat="1" applyFont="1" applyFill="1" applyBorder="1" applyAlignment="1">
      <alignment horizontal="center" vertical="center"/>
    </xf>
    <xf numFmtId="14" fontId="7" fillId="17" borderId="12" xfId="0" applyNumberFormat="1" applyFont="1" applyFill="1" applyBorder="1" applyAlignment="1">
      <alignment horizontal="center" vertical="center"/>
    </xf>
    <xf numFmtId="3" fontId="2" fillId="17" borderId="57" xfId="0" applyNumberFormat="1" applyFont="1" applyFill="1" applyBorder="1" applyAlignment="1">
      <alignment horizontal="center" vertical="center"/>
    </xf>
    <xf numFmtId="3" fontId="2" fillId="17" borderId="12" xfId="0" applyNumberFormat="1" applyFont="1" applyFill="1" applyBorder="1" applyAlignment="1">
      <alignment horizontal="center" vertical="center"/>
    </xf>
    <xf numFmtId="3" fontId="19" fillId="17" borderId="12" xfId="0" applyNumberFormat="1" applyFont="1" applyFill="1" applyBorder="1" applyAlignment="1">
      <alignment horizontal="center" vertical="center"/>
    </xf>
    <xf numFmtId="3" fontId="2" fillId="18" borderId="12" xfId="0" applyNumberFormat="1" applyFont="1" applyFill="1" applyBorder="1" applyAlignment="1">
      <alignment horizontal="center" vertical="center"/>
    </xf>
    <xf numFmtId="3" fontId="19" fillId="18" borderId="12" xfId="0" applyNumberFormat="1" applyFont="1" applyFill="1" applyBorder="1" applyAlignment="1">
      <alignment horizontal="center" vertical="center"/>
    </xf>
    <xf numFmtId="49" fontId="11" fillId="19" borderId="27" xfId="0" applyNumberFormat="1" applyFont="1" applyFill="1" applyBorder="1" applyAlignment="1">
      <alignment horizontal="center" vertical="center"/>
    </xf>
    <xf numFmtId="0" fontId="7" fillId="19" borderId="49" xfId="0" applyFont="1" applyFill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vertical="center"/>
    </xf>
    <xf numFmtId="2" fontId="19" fillId="18" borderId="1" xfId="0" applyNumberFormat="1" applyFont="1" applyFill="1" applyBorder="1" applyAlignment="1">
      <alignment horizontal="center" vertical="center"/>
    </xf>
    <xf numFmtId="2" fontId="2" fillId="18" borderId="1" xfId="0" applyNumberFormat="1" applyFont="1" applyFill="1" applyBorder="1" applyAlignment="1">
      <alignment horizontal="center" vertical="center"/>
    </xf>
    <xf numFmtId="2" fontId="2" fillId="18" borderId="53" xfId="0" applyNumberFormat="1" applyFont="1" applyFill="1" applyBorder="1" applyAlignment="1">
      <alignment horizontal="center" vertical="center"/>
    </xf>
    <xf numFmtId="2" fontId="19" fillId="0" borderId="0" xfId="0" applyNumberFormat="1" applyFont="1"/>
    <xf numFmtId="165" fontId="19" fillId="17" borderId="1" xfId="0" applyNumberFormat="1" applyFont="1" applyFill="1" applyBorder="1" applyAlignment="1">
      <alignment horizontal="center" vertical="center"/>
    </xf>
    <xf numFmtId="14" fontId="7" fillId="17" borderId="1" xfId="0" applyNumberFormat="1" applyFont="1" applyFill="1" applyBorder="1" applyAlignment="1">
      <alignment horizontal="center" vertical="center"/>
    </xf>
    <xf numFmtId="165" fontId="2" fillId="17" borderId="1" xfId="0" applyNumberFormat="1" applyFont="1" applyFill="1" applyBorder="1" applyAlignment="1">
      <alignment horizontal="center" vertical="center"/>
    </xf>
    <xf numFmtId="170" fontId="2" fillId="17" borderId="53" xfId="0" applyNumberFormat="1" applyFont="1" applyFill="1" applyBorder="1" applyAlignment="1">
      <alignment horizontal="center" vertical="center"/>
    </xf>
    <xf numFmtId="3" fontId="19" fillId="18" borderId="1" xfId="0" applyNumberFormat="1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/>
    </xf>
    <xf numFmtId="170" fontId="2" fillId="18" borderId="53" xfId="0" applyNumberFormat="1" applyFont="1" applyFill="1" applyBorder="1" applyAlignment="1">
      <alignment horizontal="center" vertical="center"/>
    </xf>
    <xf numFmtId="170" fontId="2" fillId="18" borderId="41" xfId="0" applyNumberFormat="1" applyFont="1" applyFill="1" applyBorder="1" applyAlignment="1">
      <alignment horizontal="center" vertical="center"/>
    </xf>
    <xf numFmtId="167" fontId="2" fillId="18" borderId="1" xfId="0" applyNumberFormat="1" applyFont="1" applyFill="1" applyBorder="1" applyAlignment="1">
      <alignment horizontal="center" vertical="center"/>
    </xf>
    <xf numFmtId="167" fontId="19" fillId="18" borderId="1" xfId="0" applyNumberFormat="1" applyFont="1" applyFill="1" applyBorder="1" applyAlignment="1">
      <alignment horizontal="center" vertical="center"/>
    </xf>
    <xf numFmtId="167" fontId="2" fillId="18" borderId="53" xfId="0" applyNumberFormat="1" applyFont="1" applyFill="1" applyBorder="1" applyAlignment="1">
      <alignment horizontal="center" vertical="center"/>
    </xf>
    <xf numFmtId="49" fontId="12" fillId="18" borderId="27" xfId="0" applyNumberFormat="1" applyFont="1" applyFill="1" applyBorder="1" applyAlignment="1">
      <alignment horizontal="center" vertical="center"/>
    </xf>
    <xf numFmtId="0" fontId="9" fillId="18" borderId="49" xfId="0" applyFont="1" applyFill="1" applyBorder="1" applyAlignment="1">
      <alignment horizontal="left" vertical="center" wrapText="1"/>
    </xf>
    <xf numFmtId="0" fontId="9" fillId="16" borderId="49" xfId="0" applyFont="1" applyFill="1" applyBorder="1" applyAlignment="1">
      <alignment horizontal="center" vertical="center"/>
    </xf>
    <xf numFmtId="0" fontId="36" fillId="0" borderId="49" xfId="0" applyFont="1" applyBorder="1"/>
    <xf numFmtId="0" fontId="36" fillId="0" borderId="50" xfId="0" applyFont="1" applyBorder="1"/>
    <xf numFmtId="0" fontId="36" fillId="0" borderId="0" xfId="0" applyFont="1"/>
    <xf numFmtId="0" fontId="36" fillId="0" borderId="19" xfId="0" applyFont="1" applyBorder="1"/>
    <xf numFmtId="49" fontId="12" fillId="18" borderId="30" xfId="0" applyNumberFormat="1" applyFont="1" applyFill="1" applyBorder="1" applyAlignment="1">
      <alignment horizontal="center" vertical="center"/>
    </xf>
    <xf numFmtId="0" fontId="9" fillId="18" borderId="27" xfId="0" applyFont="1" applyFill="1" applyBorder="1" applyAlignment="1">
      <alignment horizontal="left" vertical="center" wrapText="1"/>
    </xf>
    <xf numFmtId="0" fontId="12" fillId="16" borderId="49" xfId="0" applyFont="1" applyFill="1" applyBorder="1" applyAlignment="1">
      <alignment horizontal="center" vertical="center"/>
    </xf>
    <xf numFmtId="0" fontId="12" fillId="16" borderId="28" xfId="0" applyFont="1" applyFill="1" applyBorder="1" applyAlignment="1">
      <alignment horizontal="center" vertical="center"/>
    </xf>
    <xf numFmtId="0" fontId="10" fillId="18" borderId="38" xfId="0" applyFont="1" applyFill="1" applyBorder="1" applyAlignment="1">
      <alignment vertical="center" wrapText="1"/>
    </xf>
    <xf numFmtId="49" fontId="19" fillId="18" borderId="1" xfId="0" applyNumberFormat="1" applyFont="1" applyFill="1" applyBorder="1" applyAlignment="1">
      <alignment horizontal="center" vertical="center"/>
    </xf>
    <xf numFmtId="14" fontId="19" fillId="18" borderId="12" xfId="0" applyNumberFormat="1" applyFont="1" applyFill="1" applyBorder="1" applyAlignment="1">
      <alignment horizontal="center" vertical="center"/>
    </xf>
    <xf numFmtId="49" fontId="19" fillId="18" borderId="12" xfId="0" applyNumberFormat="1" applyFont="1" applyFill="1" applyBorder="1" applyAlignment="1">
      <alignment horizontal="center" vertical="center"/>
    </xf>
    <xf numFmtId="170" fontId="2" fillId="18" borderId="1" xfId="0" applyNumberFormat="1" applyFont="1" applyFill="1" applyBorder="1" applyAlignment="1">
      <alignment horizontal="center" vertical="center"/>
    </xf>
    <xf numFmtId="0" fontId="37" fillId="0" borderId="0" xfId="0" applyFont="1"/>
    <xf numFmtId="49" fontId="2" fillId="18" borderId="40" xfId="0" applyNumberFormat="1" applyFont="1" applyFill="1" applyBorder="1" applyAlignment="1">
      <alignment horizontal="center" vertical="center"/>
    </xf>
    <xf numFmtId="0" fontId="19" fillId="18" borderId="12" xfId="0" applyFont="1" applyFill="1" applyBorder="1" applyAlignment="1">
      <alignment horizontal="center" vertical="center"/>
    </xf>
    <xf numFmtId="14" fontId="2" fillId="18" borderId="12" xfId="0" applyNumberFormat="1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 wrapText="1"/>
    </xf>
    <xf numFmtId="0" fontId="2" fillId="18" borderId="41" xfId="0" applyFont="1" applyFill="1" applyBorder="1" applyAlignment="1">
      <alignment horizontal="center" vertical="center"/>
    </xf>
    <xf numFmtId="0" fontId="3" fillId="16" borderId="49" xfId="0" applyFont="1" applyFill="1" applyBorder="1" applyAlignment="1">
      <alignment horizontal="left" vertical="center" wrapText="1"/>
    </xf>
    <xf numFmtId="164" fontId="23" fillId="0" borderId="49" xfId="0" applyNumberFormat="1" applyFont="1" applyBorder="1" applyAlignment="1">
      <alignment horizontal="center" vertical="center"/>
    </xf>
    <xf numFmtId="0" fontId="10" fillId="18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14" fontId="2" fillId="18" borderId="6" xfId="0" applyNumberFormat="1" applyFont="1" applyFill="1" applyBorder="1" applyAlignment="1">
      <alignment horizontal="center" vertical="center"/>
    </xf>
    <xf numFmtId="0" fontId="19" fillId="18" borderId="8" xfId="0" applyFont="1" applyFill="1" applyBorder="1"/>
    <xf numFmtId="0" fontId="9" fillId="18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32" fillId="0" borderId="8" xfId="0" applyFont="1" applyBorder="1"/>
    <xf numFmtId="14" fontId="19" fillId="17" borderId="1" xfId="0" applyNumberFormat="1" applyFont="1" applyFill="1" applyBorder="1" applyAlignment="1">
      <alignment horizontal="center" vertical="center"/>
    </xf>
    <xf numFmtId="165" fontId="19" fillId="17" borderId="12" xfId="0" applyNumberFormat="1" applyFont="1" applyFill="1" applyBorder="1" applyAlignment="1">
      <alignment horizontal="center" vertical="center"/>
    </xf>
    <xf numFmtId="14" fontId="19" fillId="17" borderId="12" xfId="0" applyNumberFormat="1" applyFont="1" applyFill="1" applyBorder="1" applyAlignment="1">
      <alignment horizontal="center" vertical="center"/>
    </xf>
    <xf numFmtId="165" fontId="2" fillId="17" borderId="12" xfId="0" applyNumberFormat="1" applyFont="1" applyFill="1" applyBorder="1" applyAlignment="1">
      <alignment horizontal="center" vertical="center"/>
    </xf>
    <xf numFmtId="165" fontId="2" fillId="18" borderId="54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23" fillId="0" borderId="49" xfId="0" applyNumberFormat="1" applyFont="1" applyBorder="1" applyAlignment="1">
      <alignment horizontal="center" vertical="center"/>
    </xf>
    <xf numFmtId="49" fontId="23" fillId="0" borderId="59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14" fontId="23" fillId="0" borderId="23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164" fontId="23" fillId="0" borderId="6" xfId="0" applyNumberFormat="1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 wrapText="1"/>
    </xf>
    <xf numFmtId="49" fontId="23" fillId="16" borderId="6" xfId="0" applyNumberFormat="1" applyFont="1" applyFill="1" applyBorder="1" applyAlignment="1">
      <alignment horizontal="center" vertical="center"/>
    </xf>
    <xf numFmtId="0" fontId="23" fillId="16" borderId="6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169" fontId="23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49" fontId="23" fillId="16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4" fontId="23" fillId="0" borderId="1" xfId="0" applyNumberFormat="1" applyFont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 wrapText="1"/>
    </xf>
    <xf numFmtId="14" fontId="3" fillId="18" borderId="12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165" fontId="38" fillId="0" borderId="9" xfId="0" applyNumberFormat="1" applyFont="1" applyFill="1" applyBorder="1" applyAlignment="1">
      <alignment horizontal="center" vertical="center"/>
    </xf>
    <xf numFmtId="169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9" xfId="0" applyFont="1" applyBorder="1"/>
    <xf numFmtId="0" fontId="38" fillId="21" borderId="6" xfId="0" applyFont="1" applyFill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/>
    <xf numFmtId="0" fontId="35" fillId="21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41" xfId="0" applyFont="1" applyBorder="1"/>
    <xf numFmtId="0" fontId="29" fillId="20" borderId="50" xfId="0" applyFont="1" applyFill="1" applyBorder="1"/>
    <xf numFmtId="0" fontId="29" fillId="0" borderId="7" xfId="0" applyFont="1" applyBorder="1"/>
    <xf numFmtId="49" fontId="33" fillId="16" borderId="1" xfId="0" applyNumberFormat="1" applyFont="1" applyFill="1" applyBorder="1" applyAlignment="1">
      <alignment horizontal="center" vertical="center"/>
    </xf>
    <xf numFmtId="0" fontId="33" fillId="18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29" fillId="0" borderId="1" xfId="0" applyFont="1" applyBorder="1"/>
    <xf numFmtId="0" fontId="29" fillId="12" borderId="50" xfId="0" applyFont="1" applyFill="1" applyBorder="1"/>
    <xf numFmtId="0" fontId="29" fillId="0" borderId="39" xfId="0" applyFont="1" applyBorder="1"/>
    <xf numFmtId="0" fontId="29" fillId="18" borderId="41" xfId="0" applyFont="1" applyFill="1" applyBorder="1"/>
    <xf numFmtId="0" fontId="10" fillId="16" borderId="9" xfId="0" applyFont="1" applyFill="1" applyBorder="1" applyAlignment="1">
      <alignment vertical="center" wrapText="1"/>
    </xf>
    <xf numFmtId="167" fontId="19" fillId="0" borderId="12" xfId="0" applyNumberFormat="1" applyFont="1" applyBorder="1" applyAlignment="1">
      <alignment horizontal="center" vertical="center"/>
    </xf>
    <xf numFmtId="2" fontId="23" fillId="0" borderId="49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14" fontId="12" fillId="0" borderId="6" xfId="0" applyNumberFormat="1" applyFont="1" applyFill="1" applyBorder="1" applyAlignment="1">
      <alignment horizontal="center" vertical="center"/>
    </xf>
    <xf numFmtId="0" fontId="23" fillId="0" borderId="0" xfId="0" applyFont="1"/>
    <xf numFmtId="164" fontId="23" fillId="0" borderId="0" xfId="0" applyNumberFormat="1" applyFont="1"/>
    <xf numFmtId="165" fontId="11" fillId="0" borderId="6" xfId="0" applyNumberFormat="1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40" fillId="0" borderId="6" xfId="0" applyNumberFormat="1" applyFont="1" applyBorder="1" applyAlignment="1">
      <alignment horizontal="center"/>
    </xf>
    <xf numFmtId="0" fontId="19" fillId="18" borderId="41" xfId="0" applyFont="1" applyFill="1" applyBorder="1"/>
    <xf numFmtId="9" fontId="11" fillId="0" borderId="6" xfId="2" applyFont="1" applyFill="1" applyBorder="1" applyAlignment="1">
      <alignment horizontal="center" vertical="center"/>
    </xf>
    <xf numFmtId="49" fontId="12" fillId="18" borderId="46" xfId="0" applyNumberFormat="1" applyFont="1" applyFill="1" applyBorder="1" applyAlignment="1">
      <alignment horizontal="center" vertical="center"/>
    </xf>
    <xf numFmtId="49" fontId="12" fillId="18" borderId="58" xfId="0" applyNumberFormat="1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/>
    </xf>
    <xf numFmtId="165" fontId="23" fillId="0" borderId="6" xfId="0" applyNumberFormat="1" applyFont="1" applyFill="1" applyBorder="1" applyAlignment="1">
      <alignment horizontal="center" vertical="center"/>
    </xf>
    <xf numFmtId="0" fontId="31" fillId="12" borderId="2" xfId="0" applyFont="1" applyFill="1" applyBorder="1" applyAlignment="1">
      <alignment horizontal="center" vertical="center" wrapText="1"/>
    </xf>
    <xf numFmtId="0" fontId="31" fillId="12" borderId="19" xfId="0" applyFont="1" applyFill="1" applyBorder="1" applyAlignment="1">
      <alignment horizontal="center" vertical="center" wrapText="1"/>
    </xf>
    <xf numFmtId="0" fontId="31" fillId="12" borderId="20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2" fillId="12" borderId="49" xfId="0" applyFont="1" applyFill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center" vertical="center" wrapText="1"/>
    </xf>
    <xf numFmtId="165" fontId="35" fillId="19" borderId="49" xfId="0" applyNumberFormat="1" applyFont="1" applyFill="1" applyBorder="1" applyAlignment="1">
      <alignment horizontal="center" vertical="center"/>
    </xf>
    <xf numFmtId="165" fontId="35" fillId="19" borderId="50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9" fillId="16" borderId="23" xfId="0" applyFont="1" applyFill="1" applyBorder="1" applyAlignment="1">
      <alignment horizontal="center" vertical="top" wrapText="1"/>
    </xf>
    <xf numFmtId="0" fontId="39" fillId="16" borderId="15" xfId="0" applyFont="1" applyFill="1" applyBorder="1" applyAlignment="1">
      <alignment horizontal="center" vertical="top" wrapText="1"/>
    </xf>
    <xf numFmtId="0" fontId="39" fillId="16" borderId="60" xfId="0" applyFont="1" applyFill="1" applyBorder="1" applyAlignment="1">
      <alignment horizontal="center" vertical="top" wrapText="1"/>
    </xf>
    <xf numFmtId="0" fontId="2" fillId="20" borderId="27" xfId="0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25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2" fillId="20" borderId="50" xfId="0" applyFont="1" applyFill="1" applyBorder="1" applyAlignment="1">
      <alignment horizontal="center" vertical="center"/>
    </xf>
    <xf numFmtId="0" fontId="31" fillId="12" borderId="46" xfId="0" applyFont="1" applyFill="1" applyBorder="1" applyAlignment="1">
      <alignment horizontal="center" vertical="center" wrapText="1"/>
    </xf>
    <xf numFmtId="0" fontId="31" fillId="12" borderId="23" xfId="0" applyFont="1" applyFill="1" applyBorder="1" applyAlignment="1">
      <alignment horizontal="center" vertical="center" wrapText="1"/>
    </xf>
    <xf numFmtId="0" fontId="31" fillId="12" borderId="48" xfId="0" applyFont="1" applyFill="1" applyBorder="1" applyAlignment="1">
      <alignment horizontal="center" vertical="center" wrapText="1"/>
    </xf>
    <xf numFmtId="49" fontId="12" fillId="18" borderId="38" xfId="0" applyNumberFormat="1" applyFont="1" applyFill="1" applyBorder="1" applyAlignment="1">
      <alignment horizontal="center" vertical="center"/>
    </xf>
    <xf numFmtId="49" fontId="12" fillId="18" borderId="13" xfId="0" applyNumberFormat="1" applyFont="1" applyFill="1" applyBorder="1" applyAlignment="1">
      <alignment horizontal="center" vertical="center"/>
    </xf>
    <xf numFmtId="49" fontId="12" fillId="18" borderId="40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31" fillId="12" borderId="29" xfId="0" applyFont="1" applyFill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center" vertical="center" wrapText="1"/>
    </xf>
    <xf numFmtId="0" fontId="31" fillId="12" borderId="55" xfId="0" applyFont="1" applyFill="1" applyBorder="1" applyAlignment="1">
      <alignment horizontal="center" vertical="center" wrapText="1"/>
    </xf>
    <xf numFmtId="49" fontId="23" fillId="18" borderId="38" xfId="0" applyNumberFormat="1" applyFont="1" applyFill="1" applyBorder="1" applyAlignment="1">
      <alignment horizontal="center" vertical="center"/>
    </xf>
    <xf numFmtId="49" fontId="23" fillId="18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12" borderId="28" xfId="0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7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5" fillId="12" borderId="14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center" vertical="top" wrapText="1"/>
    </xf>
    <xf numFmtId="2" fontId="7" fillId="9" borderId="17" xfId="0" applyNumberFormat="1" applyFont="1" applyFill="1" applyBorder="1" applyAlignment="1">
      <alignment horizontal="center" vertical="center" wrapText="1"/>
    </xf>
    <xf numFmtId="2" fontId="7" fillId="9" borderId="22" xfId="0" applyNumberFormat="1" applyFont="1" applyFill="1" applyBorder="1" applyAlignment="1">
      <alignment horizontal="center" vertical="center" wrapText="1"/>
    </xf>
    <xf numFmtId="2" fontId="7" fillId="9" borderId="18" xfId="0" applyNumberFormat="1" applyFont="1" applyFill="1" applyBorder="1" applyAlignment="1">
      <alignment horizontal="center" vertical="center" wrapText="1"/>
    </xf>
    <xf numFmtId="49" fontId="10" fillId="11" borderId="6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/>
    </xf>
    <xf numFmtId="0" fontId="19" fillId="13" borderId="19" xfId="0" applyFont="1" applyFill="1" applyBorder="1" applyAlignment="1">
      <alignment horizontal="center" vertical="center"/>
    </xf>
    <xf numFmtId="0" fontId="19" fillId="13" borderId="20" xfId="0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15" xfId="0" applyNumberFormat="1" applyFont="1" applyFill="1" applyBorder="1" applyAlignment="1">
      <alignment horizontal="center" vertical="center"/>
    </xf>
    <xf numFmtId="165" fontId="24" fillId="0" borderId="7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49" fontId="12" fillId="18" borderId="16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top" wrapText="1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24" xfId="0" applyNumberFormat="1" applyFont="1" applyFill="1" applyBorder="1" applyAlignment="1">
      <alignment horizontal="center" vertical="center" wrapText="1"/>
    </xf>
    <xf numFmtId="2" fontId="3" fillId="6" borderId="36" xfId="0" applyNumberFormat="1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165" fontId="6" fillId="5" borderId="14" xfId="0" applyNumberFormat="1" applyFont="1" applyFill="1" applyBorder="1" applyAlignment="1">
      <alignment horizontal="center" vertical="center"/>
    </xf>
    <xf numFmtId="165" fontId="6" fillId="5" borderId="24" xfId="0" applyNumberFormat="1" applyFont="1" applyFill="1" applyBorder="1" applyAlignment="1">
      <alignment horizontal="center" vertical="center"/>
    </xf>
    <xf numFmtId="165" fontId="6" fillId="5" borderId="26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7" fillId="9" borderId="29" xfId="0" applyNumberFormat="1" applyFont="1" applyFill="1" applyBorder="1" applyAlignment="1">
      <alignment horizontal="center" vertical="center"/>
    </xf>
    <xf numFmtId="49" fontId="7" fillId="9" borderId="30" xfId="0" applyNumberFormat="1" applyFont="1" applyFill="1" applyBorder="1" applyAlignment="1">
      <alignment horizontal="center" vertical="center"/>
    </xf>
    <xf numFmtId="49" fontId="7" fillId="9" borderId="43" xfId="0" applyNumberFormat="1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165" fontId="6" fillId="9" borderId="31" xfId="0" applyNumberFormat="1" applyFont="1" applyFill="1" applyBorder="1" applyAlignment="1">
      <alignment horizontal="center" vertical="center"/>
    </xf>
    <xf numFmtId="165" fontId="6" fillId="9" borderId="0" xfId="0" applyNumberFormat="1" applyFont="1" applyFill="1" applyBorder="1" applyAlignment="1">
      <alignment horizontal="center" vertical="center"/>
    </xf>
    <xf numFmtId="165" fontId="6" fillId="9" borderId="4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12" xfId="0" applyNumberFormat="1" applyFont="1" applyFill="1" applyBorder="1" applyAlignment="1">
      <alignment horizontal="center" vertical="center"/>
    </xf>
    <xf numFmtId="49" fontId="10" fillId="11" borderId="38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4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31" fillId="12" borderId="30" xfId="0" applyFont="1" applyFill="1" applyBorder="1" applyAlignment="1">
      <alignment horizontal="center" vertical="center" wrapText="1"/>
    </xf>
    <xf numFmtId="0" fontId="31" fillId="12" borderId="0" xfId="0" applyFont="1" applyFill="1" applyBorder="1" applyAlignment="1">
      <alignment horizontal="center" vertical="center" wrapText="1"/>
    </xf>
    <xf numFmtId="0" fontId="31" fillId="12" borderId="37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3" fillId="16" borderId="6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49" fontId="12" fillId="18" borderId="1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31" fillId="16" borderId="29" xfId="0" applyFont="1" applyFill="1" applyBorder="1" applyAlignment="1">
      <alignment horizontal="center" vertical="center" wrapText="1"/>
    </xf>
    <xf numFmtId="0" fontId="31" fillId="16" borderId="31" xfId="0" applyFont="1" applyFill="1" applyBorder="1" applyAlignment="1">
      <alignment horizontal="center" vertical="center" wrapText="1"/>
    </xf>
    <xf numFmtId="0" fontId="31" fillId="16" borderId="55" xfId="0" applyFont="1" applyFill="1" applyBorder="1" applyAlignment="1">
      <alignment horizontal="center" vertical="center" wrapText="1"/>
    </xf>
    <xf numFmtId="165" fontId="35" fillId="19" borderId="28" xfId="0" applyNumberFormat="1" applyFont="1" applyFill="1" applyBorder="1" applyAlignment="1">
      <alignment horizontal="center" vertical="center"/>
    </xf>
    <xf numFmtId="165" fontId="35" fillId="19" borderId="19" xfId="0" applyNumberFormat="1" applyFont="1" applyFill="1" applyBorder="1" applyAlignment="1">
      <alignment horizontal="center" vertical="center"/>
    </xf>
    <xf numFmtId="165" fontId="35" fillId="19" borderId="20" xfId="0" applyNumberFormat="1" applyFont="1" applyFill="1" applyBorder="1" applyAlignment="1">
      <alignment horizontal="center" vertical="center"/>
    </xf>
    <xf numFmtId="0" fontId="34" fillId="12" borderId="2" xfId="0" applyFont="1" applyFill="1" applyBorder="1" applyAlignment="1">
      <alignment horizontal="center" vertical="center" wrapText="1"/>
    </xf>
    <xf numFmtId="0" fontId="34" fillId="12" borderId="19" xfId="0" applyFont="1" applyFill="1" applyBorder="1" applyAlignment="1">
      <alignment horizontal="center" vertical="center" wrapText="1"/>
    </xf>
    <xf numFmtId="0" fontId="34" fillId="12" borderId="20" xfId="0" applyFont="1" applyFill="1" applyBorder="1" applyAlignment="1">
      <alignment horizontal="center" vertical="center" wrapText="1"/>
    </xf>
    <xf numFmtId="49" fontId="12" fillId="18" borderId="29" xfId="0" applyNumberFormat="1" applyFont="1" applyFill="1" applyBorder="1" applyAlignment="1">
      <alignment horizontal="center" vertical="center"/>
    </xf>
    <xf numFmtId="49" fontId="12" fillId="18" borderId="3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center" vertical="center"/>
    </xf>
    <xf numFmtId="164" fontId="10" fillId="0" borderId="49" xfId="0" applyNumberFormat="1" applyFont="1" applyFill="1" applyBorder="1" applyAlignment="1">
      <alignment horizontal="center" vertical="center"/>
    </xf>
    <xf numFmtId="0" fontId="10" fillId="0" borderId="50" xfId="0" applyFont="1" applyFill="1" applyBorder="1"/>
    <xf numFmtId="49" fontId="3" fillId="0" borderId="46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164" fontId="10" fillId="0" borderId="23" xfId="0" applyNumberFormat="1" applyFont="1" applyFill="1" applyBorder="1" applyAlignment="1">
      <alignment horizontal="center" vertical="center"/>
    </xf>
    <xf numFmtId="0" fontId="10" fillId="0" borderId="48" xfId="0" applyFont="1" applyFill="1" applyBorder="1"/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14" fontId="10" fillId="0" borderId="9" xfId="0" applyNumberFormat="1" applyFont="1" applyFill="1" applyBorder="1" applyAlignment="1">
      <alignment horizontal="center" vertical="center"/>
    </xf>
    <xf numFmtId="0" fontId="10" fillId="0" borderId="39" xfId="0" applyFont="1" applyFill="1" applyBorder="1"/>
    <xf numFmtId="0" fontId="31" fillId="0" borderId="29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Пояснение" xfId="1" builtinId="53" customBuiltin="1"/>
    <cellStyle name="Процентный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9"/>
  <sheetViews>
    <sheetView tabSelected="1" view="pageBreakPreview" zoomScale="60" zoomScaleNormal="70" workbookViewId="0">
      <selection activeCell="J216" sqref="J216:J219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19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3" width="14.140625" style="2" customWidth="1"/>
    <col min="14" max="14" width="15" style="2" customWidth="1"/>
  </cols>
  <sheetData>
    <row r="1" spans="1:14">
      <c r="N1" s="31" t="s">
        <v>22</v>
      </c>
    </row>
    <row r="2" spans="1:14" ht="92.25" customHeight="1" thickBot="1">
      <c r="A2" s="505" t="s">
        <v>91</v>
      </c>
      <c r="B2" s="505"/>
      <c r="C2" s="505"/>
      <c r="D2" s="505"/>
      <c r="E2" s="505"/>
      <c r="F2" s="505"/>
      <c r="G2" s="505"/>
      <c r="H2" s="505"/>
      <c r="I2" s="505"/>
      <c r="J2" s="505"/>
      <c r="K2" s="472" t="s">
        <v>23</v>
      </c>
      <c r="L2" s="472"/>
      <c r="M2" s="472"/>
      <c r="N2" s="472"/>
    </row>
    <row r="3" spans="1:14" ht="50.25" customHeight="1" thickBot="1">
      <c r="A3" s="9" t="s">
        <v>0</v>
      </c>
      <c r="B3" s="10" t="s">
        <v>1</v>
      </c>
      <c r="C3" s="506" t="s">
        <v>2</v>
      </c>
      <c r="D3" s="507"/>
      <c r="E3" s="508" t="s">
        <v>90</v>
      </c>
      <c r="F3" s="509"/>
      <c r="G3" s="509"/>
      <c r="H3" s="509"/>
      <c r="I3" s="509"/>
      <c r="J3" s="449" t="s">
        <v>17</v>
      </c>
      <c r="K3" s="485" t="s">
        <v>47</v>
      </c>
      <c r="L3" s="485"/>
      <c r="M3" s="486"/>
      <c r="N3" s="487" t="s">
        <v>21</v>
      </c>
    </row>
    <row r="4" spans="1:14" ht="150" customHeight="1" thickBot="1">
      <c r="A4" s="9"/>
      <c r="B4" s="10"/>
      <c r="C4" s="11" t="s">
        <v>3</v>
      </c>
      <c r="D4" s="12" t="s">
        <v>4</v>
      </c>
      <c r="E4" s="48" t="s">
        <v>18</v>
      </c>
      <c r="F4" s="12" t="s">
        <v>16</v>
      </c>
      <c r="G4" s="51" t="s">
        <v>24</v>
      </c>
      <c r="H4" s="14" t="s">
        <v>20</v>
      </c>
      <c r="I4" s="55" t="s">
        <v>19</v>
      </c>
      <c r="J4" s="450"/>
      <c r="K4" s="44" t="s">
        <v>5</v>
      </c>
      <c r="L4" s="13" t="s">
        <v>6</v>
      </c>
      <c r="M4" s="20" t="s">
        <v>7</v>
      </c>
      <c r="N4" s="488"/>
    </row>
    <row r="5" spans="1:14" s="25" customFormat="1" ht="24.75" customHeight="1">
      <c r="A5" s="489"/>
      <c r="B5" s="492" t="s">
        <v>40</v>
      </c>
      <c r="C5" s="495"/>
      <c r="D5" s="45" t="s">
        <v>8</v>
      </c>
      <c r="E5" s="49">
        <f>E6+E7+E8</f>
        <v>45.085890990000003</v>
      </c>
      <c r="F5" s="52">
        <f t="shared" ref="F5:M5" si="0">F6+F7+F8</f>
        <v>43.758213099999999</v>
      </c>
      <c r="G5" s="49">
        <f t="shared" si="0"/>
        <v>7.0000000000000001E-3</v>
      </c>
      <c r="H5" s="52">
        <f t="shared" si="0"/>
        <v>0</v>
      </c>
      <c r="I5" s="49">
        <f t="shared" si="0"/>
        <v>0</v>
      </c>
      <c r="J5" s="451"/>
      <c r="K5" s="49">
        <f t="shared" si="0"/>
        <v>0</v>
      </c>
      <c r="L5" s="52">
        <f t="shared" si="0"/>
        <v>0</v>
      </c>
      <c r="M5" s="52">
        <f t="shared" si="0"/>
        <v>0</v>
      </c>
      <c r="N5" s="64"/>
    </row>
    <row r="6" spans="1:14" s="25" customFormat="1" ht="24.75" customHeight="1">
      <c r="A6" s="490"/>
      <c r="B6" s="493"/>
      <c r="C6" s="496"/>
      <c r="D6" s="46" t="s">
        <v>15</v>
      </c>
      <c r="E6" s="50">
        <f t="shared" ref="E6:I8" si="1">E11+E59</f>
        <v>3.0489999999999999</v>
      </c>
      <c r="F6" s="53">
        <f t="shared" si="1"/>
        <v>2.7370000000000001</v>
      </c>
      <c r="G6" s="50">
        <f t="shared" si="1"/>
        <v>0</v>
      </c>
      <c r="H6" s="53">
        <f t="shared" si="1"/>
        <v>0</v>
      </c>
      <c r="I6" s="50">
        <f t="shared" si="1"/>
        <v>0</v>
      </c>
      <c r="J6" s="452"/>
      <c r="K6" s="50">
        <f t="shared" ref="K6:M8" si="2">K11+K59</f>
        <v>0</v>
      </c>
      <c r="L6" s="53">
        <f t="shared" si="2"/>
        <v>0</v>
      </c>
      <c r="M6" s="53">
        <f t="shared" si="2"/>
        <v>0</v>
      </c>
      <c r="N6" s="56"/>
    </row>
    <row r="7" spans="1:14" s="25" customFormat="1" ht="24.75" customHeight="1">
      <c r="A7" s="490"/>
      <c r="B7" s="493"/>
      <c r="C7" s="496"/>
      <c r="D7" s="46" t="s">
        <v>9</v>
      </c>
      <c r="E7" s="50">
        <f t="shared" si="1"/>
        <v>41.537298730000003</v>
      </c>
      <c r="F7" s="53">
        <f t="shared" si="1"/>
        <v>40.132713959999997</v>
      </c>
      <c r="G7" s="50">
        <f t="shared" si="1"/>
        <v>0</v>
      </c>
      <c r="H7" s="53">
        <f t="shared" si="1"/>
        <v>0</v>
      </c>
      <c r="I7" s="50">
        <f t="shared" si="1"/>
        <v>0</v>
      </c>
      <c r="J7" s="452"/>
      <c r="K7" s="50">
        <f t="shared" si="2"/>
        <v>0</v>
      </c>
      <c r="L7" s="53">
        <f t="shared" si="2"/>
        <v>0</v>
      </c>
      <c r="M7" s="53">
        <f t="shared" si="2"/>
        <v>0</v>
      </c>
      <c r="N7" s="56"/>
    </row>
    <row r="8" spans="1:14" s="25" customFormat="1" ht="24.75" customHeight="1" thickBot="1">
      <c r="A8" s="491"/>
      <c r="B8" s="494"/>
      <c r="C8" s="497"/>
      <c r="D8" s="47" t="s">
        <v>10</v>
      </c>
      <c r="E8" s="65">
        <f t="shared" si="1"/>
        <v>0.49959226000000001</v>
      </c>
      <c r="F8" s="54">
        <f t="shared" si="1"/>
        <v>0.88849913999999997</v>
      </c>
      <c r="G8" s="65">
        <f t="shared" si="1"/>
        <v>7.0000000000000001E-3</v>
      </c>
      <c r="H8" s="54">
        <f t="shared" si="1"/>
        <v>0</v>
      </c>
      <c r="I8" s="65">
        <f t="shared" si="1"/>
        <v>0</v>
      </c>
      <c r="J8" s="453"/>
      <c r="K8" s="65">
        <f t="shared" si="2"/>
        <v>0</v>
      </c>
      <c r="L8" s="54">
        <f t="shared" si="2"/>
        <v>0</v>
      </c>
      <c r="M8" s="54">
        <f t="shared" si="2"/>
        <v>0</v>
      </c>
      <c r="N8" s="66"/>
    </row>
    <row r="9" spans="1:14" s="24" customFormat="1" ht="11.25" customHeight="1" thickBot="1">
      <c r="A9" s="57"/>
      <c r="B9" s="62"/>
      <c r="C9" s="58"/>
      <c r="D9" s="63"/>
      <c r="E9" s="60"/>
      <c r="F9" s="60"/>
      <c r="G9" s="60"/>
      <c r="H9" s="60"/>
      <c r="I9" s="60"/>
      <c r="J9" s="60"/>
      <c r="K9" s="60"/>
      <c r="L9" s="60"/>
      <c r="M9" s="60"/>
      <c r="N9" s="61"/>
    </row>
    <row r="10" spans="1:14" s="25" customFormat="1" ht="24.75" customHeight="1">
      <c r="A10" s="502"/>
      <c r="B10" s="498" t="s">
        <v>29</v>
      </c>
      <c r="C10" s="500"/>
      <c r="D10" s="67" t="s">
        <v>8</v>
      </c>
      <c r="E10" s="137">
        <f>SUM(E52)</f>
        <v>5.3040000000000003</v>
      </c>
      <c r="F10" s="143" t="s">
        <v>117</v>
      </c>
      <c r="G10" s="68"/>
      <c r="H10" s="68"/>
      <c r="I10" s="68"/>
      <c r="J10" s="68"/>
      <c r="K10" s="68"/>
      <c r="L10" s="68"/>
      <c r="M10" s="68"/>
      <c r="N10" s="69"/>
    </row>
    <row r="11" spans="1:14" s="25" customFormat="1" ht="24.75" customHeight="1">
      <c r="A11" s="503"/>
      <c r="B11" s="461"/>
      <c r="C11" s="460"/>
      <c r="D11" s="70" t="s">
        <v>15</v>
      </c>
      <c r="E11" s="138">
        <f>SUM(E53)</f>
        <v>3.0489999999999999</v>
      </c>
      <c r="F11" s="138">
        <f>SUM(F53)</f>
        <v>2.7370000000000001</v>
      </c>
      <c r="G11" s="71"/>
      <c r="H11" s="71"/>
      <c r="I11" s="71"/>
      <c r="J11" s="71"/>
      <c r="K11" s="71"/>
      <c r="L11" s="71"/>
      <c r="M11" s="71"/>
      <c r="N11" s="72"/>
    </row>
    <row r="12" spans="1:14" s="25" customFormat="1" ht="24.75" customHeight="1">
      <c r="A12" s="503"/>
      <c r="B12" s="461"/>
      <c r="C12" s="460"/>
      <c r="D12" s="70" t="s">
        <v>9</v>
      </c>
      <c r="E12" s="138">
        <f>SUM(E54)</f>
        <v>2.2320000000000002</v>
      </c>
      <c r="F12" s="138">
        <f>SUM(F54)</f>
        <v>2.2048000000000001</v>
      </c>
      <c r="G12" s="71"/>
      <c r="H12" s="71"/>
      <c r="I12" s="71"/>
      <c r="J12" s="71"/>
      <c r="K12" s="71"/>
      <c r="L12" s="71"/>
      <c r="M12" s="71"/>
      <c r="N12" s="72"/>
    </row>
    <row r="13" spans="1:14" s="25" customFormat="1" ht="24.75" customHeight="1" thickBot="1">
      <c r="A13" s="504"/>
      <c r="B13" s="499"/>
      <c r="C13" s="501"/>
      <c r="D13" s="73" t="s">
        <v>10</v>
      </c>
      <c r="E13" s="139">
        <f>SUM(E55)</f>
        <v>2.3E-2</v>
      </c>
      <c r="F13" s="144">
        <f>SUM(F55)</f>
        <v>2.3E-2</v>
      </c>
      <c r="G13" s="74"/>
      <c r="H13" s="74"/>
      <c r="I13" s="74"/>
      <c r="J13" s="74"/>
      <c r="K13" s="74"/>
      <c r="L13" s="74"/>
      <c r="M13" s="74"/>
      <c r="N13" s="75"/>
    </row>
    <row r="14" spans="1:14" s="24" customFormat="1" ht="11.25" customHeight="1" thickBot="1">
      <c r="A14" s="76"/>
      <c r="B14" s="59"/>
      <c r="C14" s="77"/>
      <c r="D14" s="59"/>
      <c r="E14" s="78"/>
      <c r="F14" s="78"/>
      <c r="G14" s="78"/>
      <c r="H14" s="78"/>
      <c r="I14" s="78"/>
      <c r="J14" s="78"/>
      <c r="K14" s="78"/>
      <c r="L14" s="78"/>
      <c r="M14" s="78"/>
      <c r="N14" s="79"/>
    </row>
    <row r="15" spans="1:14" ht="47.25" customHeight="1" thickBot="1">
      <c r="A15" s="476" t="s">
        <v>52</v>
      </c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8"/>
    </row>
    <row r="16" spans="1:14" ht="21" customHeight="1" thickBot="1">
      <c r="A16" s="479" t="s">
        <v>125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1"/>
    </row>
    <row r="17" spans="1:25" s="153" customFormat="1" ht="21" thickBot="1">
      <c r="A17" s="149" t="s">
        <v>11</v>
      </c>
      <c r="B17" s="150" t="s">
        <v>118</v>
      </c>
      <c r="C17" s="167">
        <v>1.597</v>
      </c>
      <c r="D17" s="168" t="s">
        <v>119</v>
      </c>
      <c r="E17" s="146">
        <v>1.85</v>
      </c>
      <c r="F17" s="146"/>
      <c r="G17" s="146"/>
      <c r="H17" s="146">
        <v>1.89</v>
      </c>
      <c r="I17" s="146">
        <v>1.9059999999999999</v>
      </c>
      <c r="J17" s="146"/>
      <c r="K17" s="146">
        <v>1.9219999999999999</v>
      </c>
      <c r="L17" s="146">
        <v>1.9379999999999999</v>
      </c>
      <c r="M17" s="151">
        <v>1.954</v>
      </c>
      <c r="N17" s="152"/>
    </row>
    <row r="18" spans="1:25" s="153" customFormat="1" ht="61.5" thickBot="1">
      <c r="A18" s="154" t="s">
        <v>120</v>
      </c>
      <c r="B18" s="155" t="s">
        <v>121</v>
      </c>
      <c r="C18" s="167">
        <v>96.08</v>
      </c>
      <c r="D18" s="168" t="s">
        <v>119</v>
      </c>
      <c r="E18" s="156">
        <v>99.1</v>
      </c>
      <c r="F18" s="156"/>
      <c r="G18" s="156"/>
      <c r="H18" s="156">
        <v>101.1</v>
      </c>
      <c r="I18" s="156">
        <v>102.5</v>
      </c>
      <c r="J18" s="156"/>
      <c r="K18" s="156">
        <v>104.6</v>
      </c>
      <c r="L18" s="156">
        <v>106</v>
      </c>
      <c r="M18" s="157">
        <v>108</v>
      </c>
      <c r="N18" s="158"/>
    </row>
    <row r="19" spans="1:25" s="153" customFormat="1" ht="61.5" thickBot="1">
      <c r="A19" s="154" t="s">
        <v>122</v>
      </c>
      <c r="B19" s="155" t="s">
        <v>123</v>
      </c>
      <c r="C19" s="167">
        <v>77.38</v>
      </c>
      <c r="D19" s="168" t="s">
        <v>119</v>
      </c>
      <c r="E19" s="156">
        <v>83.1</v>
      </c>
      <c r="F19" s="156"/>
      <c r="G19" s="156"/>
      <c r="H19" s="156">
        <v>87.2</v>
      </c>
      <c r="I19" s="156">
        <v>91</v>
      </c>
      <c r="J19" s="156"/>
      <c r="K19" s="156">
        <v>95.4</v>
      </c>
      <c r="L19" s="156">
        <v>99.3</v>
      </c>
      <c r="M19" s="157">
        <v>103.9</v>
      </c>
      <c r="N19" s="158"/>
    </row>
    <row r="20" spans="1:25" s="165" customFormat="1" ht="136.5">
      <c r="A20" s="145">
        <v>4</v>
      </c>
      <c r="B20" s="159" t="s">
        <v>124</v>
      </c>
      <c r="C20" s="160">
        <v>20021</v>
      </c>
      <c r="D20" s="161">
        <v>43525</v>
      </c>
      <c r="E20" s="160">
        <v>22980</v>
      </c>
      <c r="F20" s="160"/>
      <c r="G20" s="160"/>
      <c r="H20" s="160">
        <v>22880</v>
      </c>
      <c r="I20" s="162">
        <v>22480</v>
      </c>
      <c r="J20" s="162"/>
      <c r="K20" s="162">
        <v>22090</v>
      </c>
      <c r="L20" s="162">
        <v>21680</v>
      </c>
      <c r="M20" s="163">
        <v>21300</v>
      </c>
      <c r="N20" s="164"/>
    </row>
    <row r="21" spans="1:25" s="25" customFormat="1" ht="27" customHeight="1" thickBot="1">
      <c r="A21" s="189"/>
      <c r="B21" s="190" t="s">
        <v>54</v>
      </c>
      <c r="C21" s="169">
        <v>87</v>
      </c>
      <c r="D21" s="191">
        <v>43525</v>
      </c>
      <c r="E21" s="240">
        <v>90</v>
      </c>
      <c r="F21" s="193"/>
      <c r="G21" s="15"/>
      <c r="H21" s="191">
        <v>95</v>
      </c>
      <c r="I21" s="191">
        <v>97</v>
      </c>
      <c r="J21" s="27"/>
      <c r="K21" s="191">
        <v>100</v>
      </c>
      <c r="L21" s="191">
        <v>100</v>
      </c>
      <c r="M21" s="191">
        <v>100</v>
      </c>
      <c r="N21" s="16"/>
    </row>
    <row r="22" spans="1:25" s="153" customFormat="1" ht="36.75" customHeight="1" thickBot="1">
      <c r="A22" s="367" t="s">
        <v>126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170"/>
    </row>
    <row r="23" spans="1:25" s="177" customFormat="1" ht="182.25" customHeight="1">
      <c r="A23" s="171" t="s">
        <v>11</v>
      </c>
      <c r="B23" s="172" t="s">
        <v>127</v>
      </c>
      <c r="C23" s="173">
        <v>10120</v>
      </c>
      <c r="D23" s="174" t="s">
        <v>119</v>
      </c>
      <c r="E23" s="173">
        <v>10294</v>
      </c>
      <c r="F23" s="173"/>
      <c r="G23" s="173"/>
      <c r="H23" s="173">
        <v>10673</v>
      </c>
      <c r="I23" s="173">
        <v>11385</v>
      </c>
      <c r="J23" s="173"/>
      <c r="K23" s="173">
        <v>11445</v>
      </c>
      <c r="L23" s="173">
        <v>11450</v>
      </c>
      <c r="M23" s="175">
        <v>11450</v>
      </c>
      <c r="N23" s="176"/>
    </row>
    <row r="24" spans="1:25" s="182" customFormat="1" ht="21" thickBot="1">
      <c r="A24" s="178"/>
      <c r="B24" s="190" t="s">
        <v>54</v>
      </c>
      <c r="C24" s="194">
        <v>90</v>
      </c>
      <c r="D24" s="192" t="s">
        <v>119</v>
      </c>
      <c r="E24" s="179">
        <v>90</v>
      </c>
      <c r="F24" s="179"/>
      <c r="G24" s="179"/>
      <c r="H24" s="179">
        <v>95</v>
      </c>
      <c r="I24" s="179">
        <v>97</v>
      </c>
      <c r="J24" s="179"/>
      <c r="K24" s="179">
        <v>100</v>
      </c>
      <c r="L24" s="179">
        <v>100</v>
      </c>
      <c r="M24" s="180">
        <v>100</v>
      </c>
      <c r="N24" s="181"/>
    </row>
    <row r="25" spans="1:25" s="165" customFormat="1" ht="47.25" customHeight="1" thickBot="1">
      <c r="A25" s="183" t="s">
        <v>120</v>
      </c>
      <c r="B25" s="184" t="s">
        <v>128</v>
      </c>
      <c r="C25" s="185">
        <v>94.7</v>
      </c>
      <c r="D25" s="186" t="s">
        <v>129</v>
      </c>
      <c r="E25" s="185">
        <v>95</v>
      </c>
      <c r="F25" s="187"/>
      <c r="G25" s="185"/>
      <c r="H25" s="185">
        <v>97</v>
      </c>
      <c r="I25" s="185">
        <v>100</v>
      </c>
      <c r="J25" s="185"/>
      <c r="K25" s="185">
        <v>100</v>
      </c>
      <c r="L25" s="185">
        <v>100</v>
      </c>
      <c r="M25" s="185">
        <v>100</v>
      </c>
      <c r="N25" s="164"/>
    </row>
    <row r="26" spans="1:25" s="153" customFormat="1" ht="49.9" customHeight="1" thickBot="1">
      <c r="A26" s="367" t="s">
        <v>130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9"/>
      <c r="O26" s="195"/>
      <c r="P26" s="195"/>
      <c r="Q26" s="195"/>
      <c r="R26" s="195"/>
      <c r="S26" s="195"/>
      <c r="T26" s="195"/>
      <c r="U26" s="195"/>
      <c r="V26" s="195"/>
      <c r="W26" s="195"/>
      <c r="X26" s="196"/>
      <c r="Y26" s="196"/>
    </row>
    <row r="27" spans="1:25" s="177" customFormat="1" ht="64.5" customHeight="1">
      <c r="A27" s="401">
        <v>1</v>
      </c>
      <c r="B27" s="222" t="s">
        <v>132</v>
      </c>
      <c r="C27" s="223">
        <v>67.66</v>
      </c>
      <c r="D27" s="223" t="s">
        <v>119</v>
      </c>
      <c r="E27" s="223">
        <v>74.900000000000006</v>
      </c>
      <c r="F27" s="199"/>
      <c r="G27" s="199"/>
      <c r="H27" s="223">
        <v>78.8</v>
      </c>
      <c r="I27" s="223">
        <v>80.5</v>
      </c>
      <c r="J27" s="198"/>
      <c r="K27" s="223">
        <v>81</v>
      </c>
      <c r="L27" s="223">
        <v>83.9</v>
      </c>
      <c r="M27" s="223">
        <v>86</v>
      </c>
      <c r="N27" s="200"/>
      <c r="O27" s="201"/>
      <c r="P27" s="201"/>
      <c r="Q27" s="201"/>
      <c r="R27" s="201"/>
      <c r="S27" s="201"/>
      <c r="T27" s="201"/>
      <c r="U27" s="201"/>
      <c r="V27" s="201"/>
      <c r="W27" s="201"/>
      <c r="X27" s="202"/>
      <c r="Y27" s="202"/>
    </row>
    <row r="28" spans="1:25" s="166" customFormat="1" ht="23.25" customHeight="1" thickBot="1">
      <c r="A28" s="402"/>
      <c r="B28" s="219" t="s">
        <v>54</v>
      </c>
      <c r="C28" s="225">
        <v>55.082070707070706</v>
      </c>
      <c r="D28" s="224" t="s">
        <v>119</v>
      </c>
      <c r="E28" s="226">
        <v>60</v>
      </c>
      <c r="F28" s="206"/>
      <c r="G28" s="205"/>
      <c r="H28" s="225">
        <v>70</v>
      </c>
      <c r="I28" s="225">
        <v>75</v>
      </c>
      <c r="J28" s="206"/>
      <c r="K28" s="225">
        <v>81</v>
      </c>
      <c r="L28" s="225">
        <v>83.9</v>
      </c>
      <c r="M28" s="225">
        <v>86</v>
      </c>
      <c r="N28" s="207"/>
      <c r="O28" s="208"/>
      <c r="P28" s="208"/>
      <c r="Q28" s="208"/>
      <c r="R28" s="208"/>
      <c r="S28" s="208"/>
      <c r="T28" s="208"/>
      <c r="U28" s="208"/>
      <c r="V28" s="208"/>
      <c r="W28" s="208"/>
      <c r="X28" s="210"/>
      <c r="Y28" s="210"/>
    </row>
    <row r="29" spans="1:25" s="177" customFormat="1" ht="120" customHeight="1">
      <c r="A29" s="361">
        <v>2</v>
      </c>
      <c r="B29" s="222" t="s">
        <v>133</v>
      </c>
      <c r="C29" s="194">
        <v>23.59</v>
      </c>
      <c r="D29" s="192" t="s">
        <v>119</v>
      </c>
      <c r="E29" s="194">
        <v>25.7</v>
      </c>
      <c r="F29" s="199"/>
      <c r="G29" s="199"/>
      <c r="H29" s="194">
        <v>31.7</v>
      </c>
      <c r="I29" s="194">
        <v>34.4</v>
      </c>
      <c r="J29" s="199"/>
      <c r="K29" s="223">
        <v>42</v>
      </c>
      <c r="L29" s="223">
        <v>48</v>
      </c>
      <c r="M29" s="223">
        <v>56</v>
      </c>
      <c r="N29" s="188"/>
      <c r="X29" s="202"/>
      <c r="Y29" s="202"/>
    </row>
    <row r="30" spans="1:25" s="166" customFormat="1" ht="21" thickBot="1">
      <c r="A30" s="471"/>
      <c r="B30" s="219" t="s">
        <v>54</v>
      </c>
      <c r="C30" s="225">
        <v>9.0780941640823229</v>
      </c>
      <c r="D30" s="168" t="s">
        <v>119</v>
      </c>
      <c r="E30" s="225">
        <v>15</v>
      </c>
      <c r="F30" s="206"/>
      <c r="G30" s="206"/>
      <c r="H30" s="225">
        <v>22</v>
      </c>
      <c r="I30" s="225">
        <v>34.4</v>
      </c>
      <c r="J30" s="206"/>
      <c r="K30" s="225">
        <v>42</v>
      </c>
      <c r="L30" s="225">
        <v>48</v>
      </c>
      <c r="M30" s="225">
        <v>56</v>
      </c>
      <c r="N30" s="207"/>
      <c r="O30" s="220"/>
      <c r="P30" s="220"/>
      <c r="Q30" s="209"/>
      <c r="R30" s="210"/>
      <c r="S30" s="210"/>
      <c r="T30" s="210"/>
      <c r="U30" s="210"/>
      <c r="V30" s="210"/>
      <c r="W30" s="210"/>
      <c r="X30" s="210"/>
      <c r="Y30" s="210"/>
    </row>
    <row r="31" spans="1:25" s="177" customFormat="1" ht="67.5" customHeight="1">
      <c r="A31" s="361">
        <v>3</v>
      </c>
      <c r="B31" s="222" t="s">
        <v>134</v>
      </c>
      <c r="C31" s="194">
        <v>4.7699999999999996</v>
      </c>
      <c r="D31" s="192" t="s">
        <v>119</v>
      </c>
      <c r="E31" s="194">
        <v>4.5999999999999996</v>
      </c>
      <c r="F31" s="199"/>
      <c r="G31" s="199"/>
      <c r="H31" s="194">
        <v>6.6</v>
      </c>
      <c r="I31" s="194">
        <v>8.8000000000000007</v>
      </c>
      <c r="J31" s="198"/>
      <c r="K31" s="194">
        <v>11.8</v>
      </c>
      <c r="L31" s="194">
        <v>14.3</v>
      </c>
      <c r="M31" s="223">
        <v>18</v>
      </c>
      <c r="N31" s="188"/>
    </row>
    <row r="32" spans="1:25" s="166" customFormat="1" ht="21" thickBot="1">
      <c r="A32" s="471"/>
      <c r="B32" s="219" t="s">
        <v>54</v>
      </c>
      <c r="C32" s="225">
        <v>2.0118343195266273</v>
      </c>
      <c r="D32" s="168" t="s">
        <v>119</v>
      </c>
      <c r="E32" s="225">
        <v>4</v>
      </c>
      <c r="F32" s="206"/>
      <c r="G32" s="205"/>
      <c r="H32" s="225">
        <v>6.6</v>
      </c>
      <c r="I32" s="225">
        <v>8.8000000000000007</v>
      </c>
      <c r="J32" s="206"/>
      <c r="K32" s="225">
        <v>11.8</v>
      </c>
      <c r="L32" s="225">
        <v>14.3</v>
      </c>
      <c r="M32" s="225">
        <v>18</v>
      </c>
      <c r="N32" s="207"/>
    </row>
    <row r="33" spans="1:14" s="214" customFormat="1" ht="81" customHeight="1">
      <c r="A33" s="361">
        <v>4</v>
      </c>
      <c r="B33" s="222" t="s">
        <v>135</v>
      </c>
      <c r="C33" s="194">
        <v>34.799999999999997</v>
      </c>
      <c r="D33" s="192" t="s">
        <v>119</v>
      </c>
      <c r="E33" s="223">
        <v>52</v>
      </c>
      <c r="F33" s="199"/>
      <c r="G33" s="199"/>
      <c r="H33" s="223">
        <v>55.6</v>
      </c>
      <c r="I33" s="223">
        <v>56.1</v>
      </c>
      <c r="J33" s="199"/>
      <c r="K33" s="223">
        <v>57.6</v>
      </c>
      <c r="L33" s="223">
        <v>59.1</v>
      </c>
      <c r="M33" s="223">
        <v>60.6</v>
      </c>
      <c r="N33" s="213"/>
    </row>
    <row r="34" spans="1:14" s="166" customFormat="1">
      <c r="A34" s="471"/>
      <c r="B34" s="221" t="s">
        <v>54</v>
      </c>
      <c r="C34" s="225">
        <v>66.152491046210315</v>
      </c>
      <c r="D34" s="168" t="s">
        <v>119</v>
      </c>
      <c r="E34" s="225">
        <v>66.152491046210315</v>
      </c>
      <c r="F34" s="206"/>
      <c r="G34" s="206"/>
      <c r="H34" s="225">
        <v>66.150000000000006</v>
      </c>
      <c r="I34" s="225">
        <v>68</v>
      </c>
      <c r="J34" s="206"/>
      <c r="K34" s="225">
        <v>68</v>
      </c>
      <c r="L34" s="225">
        <v>70</v>
      </c>
      <c r="M34" s="225">
        <v>70</v>
      </c>
      <c r="N34" s="207"/>
    </row>
    <row r="35" spans="1:14" s="17" customFormat="1" ht="26.25" customHeight="1">
      <c r="A35" s="4"/>
      <c r="B35" s="5" t="s">
        <v>12</v>
      </c>
      <c r="C35" s="482" t="s">
        <v>46</v>
      </c>
      <c r="D35" s="483"/>
      <c r="E35" s="483"/>
      <c r="F35" s="483"/>
      <c r="G35" s="483"/>
      <c r="H35" s="483"/>
      <c r="I35" s="483"/>
      <c r="J35" s="484"/>
      <c r="K35" s="473"/>
      <c r="L35" s="474"/>
      <c r="M35" s="474"/>
      <c r="N35" s="475"/>
    </row>
    <row r="36" spans="1:14" s="24" customFormat="1" ht="21.75" customHeight="1">
      <c r="A36" s="462" t="s">
        <v>13</v>
      </c>
      <c r="B36" s="413" t="s">
        <v>88</v>
      </c>
      <c r="C36" s="465"/>
      <c r="D36" s="86" t="s">
        <v>14</v>
      </c>
      <c r="E36" s="87">
        <f>SUM(E37:E39)</f>
        <v>3.113</v>
      </c>
      <c r="F36" s="87">
        <f>SUM(F37:F39)</f>
        <v>2.7938000000000001</v>
      </c>
      <c r="G36" s="19"/>
      <c r="H36" s="87"/>
      <c r="I36" s="19"/>
      <c r="J36" s="468" t="s">
        <v>53</v>
      </c>
      <c r="K36" s="94"/>
      <c r="L36" s="94"/>
      <c r="M36" s="94"/>
      <c r="N36" s="95"/>
    </row>
    <row r="37" spans="1:14" s="17" customFormat="1" ht="21.75" customHeight="1">
      <c r="A37" s="463"/>
      <c r="B37" s="382"/>
      <c r="C37" s="466"/>
      <c r="D37" s="92" t="s">
        <v>15</v>
      </c>
      <c r="E37" s="88">
        <v>3.0489999999999999</v>
      </c>
      <c r="F37" s="88">
        <v>2.7370000000000001</v>
      </c>
      <c r="G37" s="18"/>
      <c r="H37" s="89"/>
      <c r="I37" s="89"/>
      <c r="J37" s="469"/>
      <c r="K37" s="96"/>
      <c r="L37" s="96"/>
      <c r="M37" s="96"/>
      <c r="N37" s="97"/>
    </row>
    <row r="38" spans="1:14" s="17" customFormat="1" ht="21.75" customHeight="1">
      <c r="A38" s="463"/>
      <c r="B38" s="382"/>
      <c r="C38" s="466"/>
      <c r="D38" s="92" t="s">
        <v>9</v>
      </c>
      <c r="E38" s="88">
        <v>6.3E-2</v>
      </c>
      <c r="F38" s="88">
        <v>5.5800000000000002E-2</v>
      </c>
      <c r="G38" s="18"/>
      <c r="H38" s="90"/>
      <c r="I38" s="89"/>
      <c r="J38" s="469"/>
      <c r="K38" s="96"/>
      <c r="L38" s="96"/>
      <c r="M38" s="96"/>
      <c r="N38" s="97"/>
    </row>
    <row r="39" spans="1:14" s="17" customFormat="1" ht="82.5" customHeight="1">
      <c r="A39" s="464"/>
      <c r="B39" s="414"/>
      <c r="C39" s="467"/>
      <c r="D39" s="93" t="s">
        <v>10</v>
      </c>
      <c r="E39" s="88">
        <v>1E-3</v>
      </c>
      <c r="F39" s="88">
        <v>1E-3</v>
      </c>
      <c r="G39" s="18"/>
      <c r="H39" s="90"/>
      <c r="I39" s="91"/>
      <c r="J39" s="470"/>
      <c r="K39" s="96"/>
      <c r="L39" s="96"/>
      <c r="M39" s="96"/>
      <c r="N39" s="97"/>
    </row>
    <row r="40" spans="1:14" s="24" customFormat="1" ht="21.75" customHeight="1">
      <c r="A40" s="462" t="s">
        <v>58</v>
      </c>
      <c r="B40" s="413" t="s">
        <v>86</v>
      </c>
      <c r="C40" s="465"/>
      <c r="D40" s="86" t="s">
        <v>14</v>
      </c>
      <c r="E40" s="87"/>
      <c r="F40" s="87"/>
      <c r="G40" s="19"/>
      <c r="H40" s="87">
        <f>SUM(H42:H43)</f>
        <v>7</v>
      </c>
      <c r="I40" s="19"/>
      <c r="J40" s="468"/>
      <c r="K40" s="94"/>
      <c r="L40" s="94"/>
      <c r="M40" s="94"/>
      <c r="N40" s="95"/>
    </row>
    <row r="41" spans="1:14" s="17" customFormat="1" ht="21.75" customHeight="1">
      <c r="A41" s="463"/>
      <c r="B41" s="382"/>
      <c r="C41" s="466"/>
      <c r="D41" s="92" t="s">
        <v>15</v>
      </c>
      <c r="E41" s="88"/>
      <c r="F41" s="88"/>
      <c r="G41" s="18"/>
      <c r="H41" s="89"/>
      <c r="I41" s="89"/>
      <c r="J41" s="469"/>
      <c r="K41" s="96"/>
      <c r="L41" s="96"/>
      <c r="M41" s="96"/>
      <c r="N41" s="97"/>
    </row>
    <row r="42" spans="1:14" s="17" customFormat="1" ht="21.75" customHeight="1">
      <c r="A42" s="463"/>
      <c r="B42" s="382"/>
      <c r="C42" s="466"/>
      <c r="D42" s="92" t="s">
        <v>9</v>
      </c>
      <c r="E42" s="88"/>
      <c r="F42" s="88"/>
      <c r="G42" s="18"/>
      <c r="H42" s="90">
        <v>6.93</v>
      </c>
      <c r="I42" s="89"/>
      <c r="J42" s="469"/>
      <c r="K42" s="96"/>
      <c r="L42" s="96"/>
      <c r="M42" s="96"/>
      <c r="N42" s="97"/>
    </row>
    <row r="43" spans="1:14" s="17" customFormat="1" ht="82.5" customHeight="1">
      <c r="A43" s="464"/>
      <c r="B43" s="414"/>
      <c r="C43" s="467"/>
      <c r="D43" s="93" t="s">
        <v>10</v>
      </c>
      <c r="E43" s="88"/>
      <c r="F43" s="88"/>
      <c r="G43" s="18"/>
      <c r="H43" s="90">
        <v>7.0000000000000007E-2</v>
      </c>
      <c r="I43" s="91"/>
      <c r="J43" s="470"/>
      <c r="K43" s="96"/>
      <c r="L43" s="96"/>
      <c r="M43" s="96"/>
      <c r="N43" s="97"/>
    </row>
    <row r="44" spans="1:14" s="98" customFormat="1" ht="39.75" customHeight="1">
      <c r="A44" s="462" t="s">
        <v>59</v>
      </c>
      <c r="B44" s="413" t="s">
        <v>55</v>
      </c>
      <c r="C44" s="465"/>
      <c r="D44" s="86" t="s">
        <v>14</v>
      </c>
      <c r="E44" s="87">
        <f>SUM(E45:E47)</f>
        <v>2.02</v>
      </c>
      <c r="F44" s="87">
        <f>SUM(F45:F47)</f>
        <v>2</v>
      </c>
      <c r="G44" s="19"/>
      <c r="H44" s="19"/>
      <c r="I44" s="19"/>
      <c r="J44" s="468" t="s">
        <v>89</v>
      </c>
      <c r="K44" s="94"/>
      <c r="L44" s="94"/>
      <c r="M44" s="94"/>
      <c r="N44" s="95"/>
    </row>
    <row r="45" spans="1:14" s="17" customFormat="1" ht="48.75" customHeight="1">
      <c r="A45" s="463"/>
      <c r="B45" s="382"/>
      <c r="C45" s="466"/>
      <c r="D45" s="92" t="s">
        <v>15</v>
      </c>
      <c r="E45" s="88"/>
      <c r="F45" s="88"/>
      <c r="G45" s="18"/>
      <c r="H45" s="89"/>
      <c r="I45" s="89"/>
      <c r="J45" s="405"/>
      <c r="K45" s="96"/>
      <c r="L45" s="96"/>
      <c r="M45" s="96"/>
      <c r="N45" s="97"/>
    </row>
    <row r="46" spans="1:14" s="17" customFormat="1" ht="62.25" customHeight="1">
      <c r="A46" s="463"/>
      <c r="B46" s="382"/>
      <c r="C46" s="466"/>
      <c r="D46" s="92" t="s">
        <v>9</v>
      </c>
      <c r="E46" s="88">
        <v>2</v>
      </c>
      <c r="F46" s="88">
        <v>1.98</v>
      </c>
      <c r="G46" s="18"/>
      <c r="H46" s="89"/>
      <c r="I46" s="89"/>
      <c r="J46" s="405"/>
      <c r="K46" s="96"/>
      <c r="L46" s="96"/>
      <c r="M46" s="96"/>
      <c r="N46" s="97"/>
    </row>
    <row r="47" spans="1:14" s="17" customFormat="1" ht="66.75" customHeight="1">
      <c r="A47" s="463"/>
      <c r="B47" s="414"/>
      <c r="C47" s="466"/>
      <c r="D47" s="101" t="s">
        <v>10</v>
      </c>
      <c r="E47" s="99">
        <v>0.02</v>
      </c>
      <c r="F47" s="99">
        <v>0.02</v>
      </c>
      <c r="G47" s="21"/>
      <c r="H47" s="100"/>
      <c r="I47" s="100"/>
      <c r="J47" s="406"/>
      <c r="K47" s="96"/>
      <c r="L47" s="96"/>
      <c r="M47" s="96"/>
      <c r="N47" s="97"/>
    </row>
    <row r="48" spans="1:14" s="17" customFormat="1" ht="24" customHeight="1">
      <c r="A48" s="106"/>
      <c r="B48" s="413" t="s">
        <v>56</v>
      </c>
      <c r="C48" s="104"/>
      <c r="D48" s="86" t="s">
        <v>14</v>
      </c>
      <c r="E48" s="103">
        <f>SUM(E49:E51)</f>
        <v>0.17100000000000001</v>
      </c>
      <c r="F48" s="103">
        <f>SUM(F49:F51)</f>
        <v>0.17100000000000001</v>
      </c>
      <c r="G48" s="103">
        <v>2E-3</v>
      </c>
      <c r="H48" s="100"/>
      <c r="I48" s="100"/>
      <c r="J48" s="468" t="s">
        <v>57</v>
      </c>
      <c r="K48" s="96"/>
      <c r="L48" s="96"/>
      <c r="M48" s="96"/>
      <c r="N48" s="97"/>
    </row>
    <row r="49" spans="1:14" s="17" customFormat="1" ht="24" customHeight="1">
      <c r="A49" s="105" t="s">
        <v>87</v>
      </c>
      <c r="B49" s="382"/>
      <c r="C49" s="102"/>
      <c r="D49" s="92" t="s">
        <v>15</v>
      </c>
      <c r="E49" s="99"/>
      <c r="F49" s="103"/>
      <c r="G49" s="103"/>
      <c r="H49" s="100"/>
      <c r="I49" s="100"/>
      <c r="J49" s="405"/>
      <c r="K49" s="96"/>
      <c r="L49" s="96"/>
      <c r="M49" s="96"/>
      <c r="N49" s="97"/>
    </row>
    <row r="50" spans="1:14" s="17" customFormat="1" ht="24" customHeight="1">
      <c r="A50" s="105"/>
      <c r="B50" s="382"/>
      <c r="C50" s="102"/>
      <c r="D50" s="92" t="s">
        <v>9</v>
      </c>
      <c r="E50" s="99">
        <v>0.16900000000000001</v>
      </c>
      <c r="F50" s="99">
        <v>0.16900000000000001</v>
      </c>
      <c r="G50" s="103"/>
      <c r="H50" s="100"/>
      <c r="I50" s="100"/>
      <c r="J50" s="405"/>
      <c r="K50" s="96"/>
      <c r="L50" s="96"/>
      <c r="M50" s="96"/>
      <c r="N50" s="97"/>
    </row>
    <row r="51" spans="1:14" s="17" customFormat="1" ht="64.5" customHeight="1">
      <c r="A51" s="105"/>
      <c r="B51" s="414"/>
      <c r="C51" s="102"/>
      <c r="D51" s="101" t="s">
        <v>10</v>
      </c>
      <c r="E51" s="99">
        <v>2E-3</v>
      </c>
      <c r="F51" s="99">
        <v>2E-3</v>
      </c>
      <c r="G51" s="99">
        <v>2E-3</v>
      </c>
      <c r="H51" s="100"/>
      <c r="I51" s="100"/>
      <c r="J51" s="406"/>
      <c r="K51" s="96"/>
      <c r="L51" s="96"/>
      <c r="M51" s="96"/>
      <c r="N51" s="97"/>
    </row>
    <row r="52" spans="1:14" s="25" customFormat="1">
      <c r="A52" s="455">
        <v>1</v>
      </c>
      <c r="B52" s="456" t="s">
        <v>92</v>
      </c>
      <c r="C52" s="455"/>
      <c r="D52" s="39" t="s">
        <v>8</v>
      </c>
      <c r="E52" s="135">
        <f>SUM(E55,E54,E53)</f>
        <v>5.3040000000000003</v>
      </c>
      <c r="F52" s="135">
        <f>SUM(F53,F54,F55)</f>
        <v>4.9648000000000003</v>
      </c>
      <c r="G52" s="22"/>
      <c r="H52" s="22"/>
      <c r="I52" s="22"/>
      <c r="J52" s="22"/>
      <c r="K52" s="23"/>
      <c r="L52" s="23"/>
      <c r="M52" s="23"/>
      <c r="N52" s="23"/>
    </row>
    <row r="53" spans="1:14" s="35" customFormat="1" ht="54" customHeight="1">
      <c r="A53" s="455"/>
      <c r="B53" s="456"/>
      <c r="C53" s="455"/>
      <c r="D53" s="40" t="s">
        <v>15</v>
      </c>
      <c r="E53" s="136">
        <f>SUM(E49,E45,E41,E37)</f>
        <v>3.0489999999999999</v>
      </c>
      <c r="F53" s="136">
        <f>SUM(F49,F45,F37)</f>
        <v>2.7370000000000001</v>
      </c>
      <c r="G53" s="41"/>
      <c r="H53" s="41"/>
      <c r="I53" s="41"/>
      <c r="J53" s="41"/>
      <c r="K53" s="42"/>
      <c r="L53" s="42"/>
      <c r="M53" s="42"/>
      <c r="N53" s="42"/>
    </row>
    <row r="54" spans="1:14" s="35" customFormat="1" ht="28.5" customHeight="1">
      <c r="A54" s="455"/>
      <c r="B54" s="456"/>
      <c r="C54" s="455"/>
      <c r="D54" s="40" t="s">
        <v>9</v>
      </c>
      <c r="E54" s="136">
        <f>SUM(E50,E46,E42,E38)</f>
        <v>2.2320000000000002</v>
      </c>
      <c r="F54" s="136">
        <f>SUM(F50,F46,F38)</f>
        <v>2.2048000000000001</v>
      </c>
      <c r="G54" s="41"/>
      <c r="H54" s="41"/>
      <c r="I54" s="41"/>
      <c r="J54" s="41"/>
      <c r="K54" s="42"/>
      <c r="L54" s="42"/>
      <c r="M54" s="42"/>
      <c r="N54" s="42"/>
    </row>
    <row r="55" spans="1:14" s="25" customFormat="1" ht="21" thickBot="1">
      <c r="A55" s="455"/>
      <c r="B55" s="456"/>
      <c r="C55" s="455"/>
      <c r="D55" s="26" t="s">
        <v>10</v>
      </c>
      <c r="E55" s="135">
        <f>SUM(E51,E47,E43,E39)</f>
        <v>2.3E-2</v>
      </c>
      <c r="F55" s="135">
        <f>SUM(F51,F47,F43,F39)</f>
        <v>2.3E-2</v>
      </c>
      <c r="G55" s="22"/>
      <c r="H55" s="22"/>
      <c r="I55" s="22"/>
      <c r="J55" s="22"/>
      <c r="K55" s="23"/>
      <c r="L55" s="23"/>
      <c r="M55" s="23"/>
      <c r="N55" s="23"/>
    </row>
    <row r="56" spans="1:14" ht="40.5" customHeight="1" thickBot="1">
      <c r="A56" s="457" t="s">
        <v>38</v>
      </c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9"/>
    </row>
    <row r="57" spans="1:14" s="17" customFormat="1" ht="7.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s="36" customFormat="1" ht="22.5" customHeight="1">
      <c r="A58" s="454"/>
      <c r="B58" s="461" t="s">
        <v>39</v>
      </c>
      <c r="C58" s="460"/>
      <c r="D58" s="80" t="s">
        <v>8</v>
      </c>
      <c r="E58" s="134">
        <f>SUM(E59,E60,E61)</f>
        <v>39.781890990000001</v>
      </c>
      <c r="F58" s="140" t="s">
        <v>116</v>
      </c>
      <c r="G58" s="81"/>
      <c r="H58" s="81"/>
      <c r="I58" s="81"/>
      <c r="J58" s="81"/>
      <c r="K58" s="81"/>
      <c r="L58" s="81"/>
      <c r="M58" s="81"/>
      <c r="N58" s="81"/>
    </row>
    <row r="59" spans="1:14" s="36" customFormat="1" ht="22.5" customHeight="1">
      <c r="A59" s="454"/>
      <c r="B59" s="461"/>
      <c r="C59" s="460"/>
      <c r="D59" s="82" t="s">
        <v>15</v>
      </c>
      <c r="E59" s="134">
        <f>SUM(E84,E88,E92,E96,E100,E157,E161,E165,E169,E173,E184,E200,E204,E209,E213,E217,E221)</f>
        <v>0</v>
      </c>
      <c r="F59" s="141">
        <f>SUM(F84,F88,F92,F96,F100,F104,F157,F161,F165,F169,F173,F184,F200,F204,F209,F213,F217,F221)</f>
        <v>0</v>
      </c>
      <c r="G59" s="81"/>
      <c r="H59" s="81"/>
      <c r="I59" s="81"/>
      <c r="J59" s="81"/>
      <c r="K59" s="81"/>
      <c r="L59" s="81"/>
      <c r="M59" s="81"/>
      <c r="N59" s="81"/>
    </row>
    <row r="60" spans="1:14" s="36" customFormat="1" ht="22.5" customHeight="1">
      <c r="A60" s="454"/>
      <c r="B60" s="461"/>
      <c r="C60" s="460"/>
      <c r="D60" s="82" t="s">
        <v>9</v>
      </c>
      <c r="E60" s="134">
        <f>SUM(E85,E89,E93,E97,E101,E105,E158,E162,E166,E170,E174,E185,E201,E205,E214,E218,E222)</f>
        <v>39.305298730000004</v>
      </c>
      <c r="F60" s="141">
        <f>SUM(F85,F89,F93,F97,F101,F105,F158,F162,F166,F170,F174,F185,F201,F205,F210,F218,F222)</f>
        <v>37.927913959999998</v>
      </c>
      <c r="G60" s="81"/>
      <c r="H60" s="81"/>
      <c r="I60" s="81"/>
      <c r="J60" s="81"/>
      <c r="K60" s="81"/>
      <c r="L60" s="81"/>
      <c r="M60" s="81"/>
      <c r="N60" s="81"/>
    </row>
    <row r="61" spans="1:14" s="36" customFormat="1" ht="22.5" customHeight="1">
      <c r="A61" s="454"/>
      <c r="B61" s="461"/>
      <c r="C61" s="460"/>
      <c r="D61" s="82" t="s">
        <v>10</v>
      </c>
      <c r="E61" s="134">
        <f>SUM(E86,E90,E94,E98,E102,E106,E159,E163,E167,E171,E175,E186,E202,E206,E211,E219,E223)</f>
        <v>0.47659225999999999</v>
      </c>
      <c r="F61" s="142">
        <f>SUM(F86,F90,F94,F98,F102,F106,F159,F163,F167,F171,F175,F186,F202,F211,F219,F223)</f>
        <v>0.86549913999999994</v>
      </c>
      <c r="G61" s="81">
        <f>SUM(G86,G90,G94,G98,G102,G106,G159,G163,G167,G171,G175,G186,G202,G206,G211,G219,G223)</f>
        <v>7.0000000000000001E-3</v>
      </c>
      <c r="H61" s="81"/>
      <c r="I61" s="81"/>
      <c r="J61" s="81"/>
      <c r="K61" s="81"/>
      <c r="L61" s="81"/>
      <c r="M61" s="81"/>
      <c r="N61" s="81"/>
    </row>
    <row r="62" spans="1:14" s="153" customFormat="1" ht="21" thickBot="1">
      <c r="A62" s="517" t="s">
        <v>143</v>
      </c>
      <c r="B62" s="518"/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9"/>
    </row>
    <row r="63" spans="1:14" s="153" customFormat="1" ht="19.5" customHeight="1" thickBot="1">
      <c r="A63" s="418" t="s">
        <v>136</v>
      </c>
      <c r="B63" s="419"/>
      <c r="C63" s="419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420"/>
    </row>
    <row r="64" spans="1:14" s="177" customFormat="1" ht="75" customHeight="1">
      <c r="A64" s="401" t="s">
        <v>11</v>
      </c>
      <c r="B64" s="197" t="s">
        <v>137</v>
      </c>
      <c r="C64" s="198">
        <v>0</v>
      </c>
      <c r="D64" s="227" t="s">
        <v>138</v>
      </c>
      <c r="E64" s="198">
        <v>0</v>
      </c>
      <c r="F64" s="198"/>
      <c r="G64" s="198"/>
      <c r="H64" s="198">
        <v>0</v>
      </c>
      <c r="I64" s="198">
        <v>0</v>
      </c>
      <c r="J64" s="198"/>
      <c r="K64" s="198">
        <v>0</v>
      </c>
      <c r="L64" s="198">
        <v>0</v>
      </c>
      <c r="M64" s="198">
        <v>1.1765000000000001</v>
      </c>
      <c r="N64" s="188"/>
    </row>
    <row r="65" spans="1:14" s="182" customFormat="1" ht="21" thickBot="1">
      <c r="A65" s="403"/>
      <c r="B65" s="221" t="s">
        <v>54</v>
      </c>
      <c r="C65" s="217">
        <v>0</v>
      </c>
      <c r="D65" s="215">
        <v>43252</v>
      </c>
      <c r="E65" s="216">
        <v>0</v>
      </c>
      <c r="F65" s="216"/>
      <c r="G65" s="216"/>
      <c r="H65" s="217">
        <v>100</v>
      </c>
      <c r="I65" s="216">
        <v>100</v>
      </c>
      <c r="J65" s="216"/>
      <c r="K65" s="216">
        <v>100</v>
      </c>
      <c r="L65" s="217">
        <v>100</v>
      </c>
      <c r="M65" s="216">
        <v>100</v>
      </c>
      <c r="N65" s="218"/>
    </row>
    <row r="66" spans="1:14" s="177" customFormat="1" ht="80.25" customHeight="1">
      <c r="A66" s="520" t="s">
        <v>120</v>
      </c>
      <c r="B66" s="228" t="s">
        <v>139</v>
      </c>
      <c r="C66" s="229">
        <v>0</v>
      </c>
      <c r="D66" s="28" t="s">
        <v>129</v>
      </c>
      <c r="E66" s="229">
        <v>0</v>
      </c>
      <c r="F66" s="229"/>
      <c r="G66" s="229"/>
      <c r="H66" s="229">
        <v>0.22</v>
      </c>
      <c r="I66" s="229">
        <v>0.22</v>
      </c>
      <c r="J66" s="229"/>
      <c r="K66" s="229">
        <v>0.47</v>
      </c>
      <c r="L66" s="229">
        <v>0.47</v>
      </c>
      <c r="M66" s="229">
        <v>0.47</v>
      </c>
      <c r="N66" s="176"/>
    </row>
    <row r="67" spans="1:14" s="182" customFormat="1" ht="21" thickBot="1">
      <c r="A67" s="402"/>
      <c r="B67" s="221" t="s">
        <v>54</v>
      </c>
      <c r="C67" s="203">
        <v>0</v>
      </c>
      <c r="D67" s="204"/>
      <c r="E67" s="206">
        <v>0</v>
      </c>
      <c r="F67" s="206"/>
      <c r="G67" s="206"/>
      <c r="H67" s="203"/>
      <c r="I67" s="206"/>
      <c r="J67" s="206"/>
      <c r="K67" s="206">
        <v>0</v>
      </c>
      <c r="L67" s="203"/>
      <c r="M67" s="206">
        <v>0</v>
      </c>
      <c r="N67" s="207"/>
    </row>
    <row r="68" spans="1:14" s="177" customFormat="1" ht="141" customHeight="1">
      <c r="A68" s="401" t="s">
        <v>122</v>
      </c>
      <c r="B68" s="197" t="s">
        <v>140</v>
      </c>
      <c r="C68" s="198">
        <v>0</v>
      </c>
      <c r="D68" s="227">
        <v>43344</v>
      </c>
      <c r="E68" s="198">
        <v>0</v>
      </c>
      <c r="F68" s="198"/>
      <c r="G68" s="198"/>
      <c r="H68" s="198">
        <v>5.8000000000000003E-2</v>
      </c>
      <c r="I68" s="198">
        <v>7.8E-2</v>
      </c>
      <c r="J68" s="198"/>
      <c r="K68" s="198">
        <v>0.108</v>
      </c>
      <c r="L68" s="198">
        <v>0.128</v>
      </c>
      <c r="M68" s="198">
        <v>0.15</v>
      </c>
      <c r="N68" s="188"/>
    </row>
    <row r="69" spans="1:14" s="245" customFormat="1" ht="21" thickBot="1">
      <c r="A69" s="402"/>
      <c r="B69" s="241" t="s">
        <v>54</v>
      </c>
      <c r="C69" s="242">
        <v>0</v>
      </c>
      <c r="D69" s="242"/>
      <c r="E69" s="243">
        <v>0.01</v>
      </c>
      <c r="F69" s="243"/>
      <c r="G69" s="243"/>
      <c r="H69" s="242">
        <v>0.01</v>
      </c>
      <c r="I69" s="242">
        <v>0.01</v>
      </c>
      <c r="J69" s="243"/>
      <c r="K69" s="242">
        <v>0.01</v>
      </c>
      <c r="L69" s="242">
        <v>0.01</v>
      </c>
      <c r="M69" s="242">
        <v>0.01</v>
      </c>
      <c r="N69" s="244"/>
    </row>
    <row r="70" spans="1:14" s="177" customFormat="1" ht="104.25" customHeight="1">
      <c r="A70" s="401" t="s">
        <v>141</v>
      </c>
      <c r="B70" s="197" t="s">
        <v>142</v>
      </c>
      <c r="C70" s="211">
        <v>0</v>
      </c>
      <c r="D70" s="227">
        <v>43344</v>
      </c>
      <c r="E70" s="230">
        <v>7600</v>
      </c>
      <c r="F70" s="162"/>
      <c r="G70" s="162"/>
      <c r="H70" s="162">
        <v>11600</v>
      </c>
      <c r="I70" s="162">
        <v>15600</v>
      </c>
      <c r="J70" s="162"/>
      <c r="K70" s="162">
        <v>21600</v>
      </c>
      <c r="L70" s="162">
        <v>25600</v>
      </c>
      <c r="M70" s="162">
        <v>30000</v>
      </c>
      <c r="N70" s="188"/>
    </row>
    <row r="71" spans="1:14" s="182" customFormat="1" ht="21" thickBot="1">
      <c r="A71" s="403"/>
      <c r="B71" s="221" t="s">
        <v>54</v>
      </c>
      <c r="C71" s="231">
        <v>0</v>
      </c>
      <c r="D71" s="232">
        <v>43344</v>
      </c>
      <c r="E71" s="233">
        <v>42</v>
      </c>
      <c r="F71" s="234"/>
      <c r="G71" s="234"/>
      <c r="H71" s="235">
        <v>64</v>
      </c>
      <c r="I71" s="234">
        <v>86</v>
      </c>
      <c r="J71" s="234"/>
      <c r="K71" s="236">
        <v>119</v>
      </c>
      <c r="L71" s="237">
        <v>141</v>
      </c>
      <c r="M71" s="236">
        <v>165</v>
      </c>
      <c r="N71" s="218"/>
    </row>
    <row r="72" spans="1:14" s="153" customFormat="1" ht="21.6" customHeight="1" thickBot="1">
      <c r="A72" s="418" t="s">
        <v>144</v>
      </c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20"/>
    </row>
    <row r="73" spans="1:14" s="177" customFormat="1" ht="86.25" customHeight="1">
      <c r="A73" s="401" t="s">
        <v>11</v>
      </c>
      <c r="B73" s="197" t="s">
        <v>145</v>
      </c>
      <c r="C73" s="198">
        <v>72</v>
      </c>
      <c r="D73" s="227" t="s">
        <v>146</v>
      </c>
      <c r="E73" s="198">
        <v>76</v>
      </c>
      <c r="F73" s="198"/>
      <c r="G73" s="198"/>
      <c r="H73" s="198">
        <v>77</v>
      </c>
      <c r="I73" s="198">
        <v>78</v>
      </c>
      <c r="J73" s="198"/>
      <c r="K73" s="198">
        <v>78.5</v>
      </c>
      <c r="L73" s="198">
        <v>79</v>
      </c>
      <c r="M73" s="198">
        <v>80</v>
      </c>
      <c r="N73" s="188"/>
    </row>
    <row r="74" spans="1:14" s="182" customFormat="1" ht="21" thickBot="1">
      <c r="A74" s="402"/>
      <c r="B74" s="221" t="s">
        <v>54</v>
      </c>
      <c r="C74" s="246">
        <v>72</v>
      </c>
      <c r="D74" s="247">
        <v>43101</v>
      </c>
      <c r="E74" s="248">
        <v>76</v>
      </c>
      <c r="F74" s="248"/>
      <c r="G74" s="248"/>
      <c r="H74" s="246">
        <v>77</v>
      </c>
      <c r="I74" s="248">
        <v>78</v>
      </c>
      <c r="J74" s="248"/>
      <c r="K74" s="248">
        <v>78.5</v>
      </c>
      <c r="L74" s="246">
        <v>79</v>
      </c>
      <c r="M74" s="248">
        <v>80</v>
      </c>
      <c r="N74" s="249"/>
    </row>
    <row r="75" spans="1:14" s="177" customFormat="1" ht="204" customHeight="1">
      <c r="A75" s="401" t="s">
        <v>120</v>
      </c>
      <c r="B75" s="197" t="s">
        <v>147</v>
      </c>
      <c r="C75" s="162">
        <v>0</v>
      </c>
      <c r="D75" s="227">
        <v>43101</v>
      </c>
      <c r="E75" s="198">
        <v>1600</v>
      </c>
      <c r="F75" s="198"/>
      <c r="G75" s="198"/>
      <c r="H75" s="198">
        <v>2400</v>
      </c>
      <c r="I75" s="198">
        <v>4000</v>
      </c>
      <c r="J75" s="198"/>
      <c r="K75" s="198">
        <v>4800</v>
      </c>
      <c r="L75" s="198">
        <v>6200</v>
      </c>
      <c r="M75" s="198">
        <v>8000</v>
      </c>
      <c r="N75" s="188"/>
    </row>
    <row r="76" spans="1:14" s="182" customFormat="1" ht="21" thickBot="1">
      <c r="A76" s="402"/>
      <c r="B76" s="221" t="s">
        <v>54</v>
      </c>
      <c r="C76" s="250">
        <v>0</v>
      </c>
      <c r="D76" s="212">
        <v>43101</v>
      </c>
      <c r="E76" s="206">
        <v>0</v>
      </c>
      <c r="F76" s="206"/>
      <c r="G76" s="206"/>
      <c r="H76" s="203">
        <v>0</v>
      </c>
      <c r="I76" s="251">
        <v>0</v>
      </c>
      <c r="J76" s="251"/>
      <c r="K76" s="251">
        <v>0</v>
      </c>
      <c r="L76" s="250">
        <v>0</v>
      </c>
      <c r="M76" s="251">
        <v>0</v>
      </c>
      <c r="N76" s="252"/>
    </row>
    <row r="77" spans="1:14" s="177" customFormat="1" ht="126.75" customHeight="1">
      <c r="A77" s="401" t="s">
        <v>122</v>
      </c>
      <c r="B77" s="197" t="s">
        <v>148</v>
      </c>
      <c r="C77" s="198">
        <v>0</v>
      </c>
      <c r="D77" s="227">
        <v>43101</v>
      </c>
      <c r="E77" s="198">
        <v>1.5</v>
      </c>
      <c r="F77" s="198"/>
      <c r="G77" s="198"/>
      <c r="H77" s="198">
        <v>3</v>
      </c>
      <c r="I77" s="198">
        <v>4.5</v>
      </c>
      <c r="J77" s="198"/>
      <c r="K77" s="198">
        <v>6</v>
      </c>
      <c r="L77" s="198">
        <v>7.5</v>
      </c>
      <c r="M77" s="198">
        <v>9</v>
      </c>
      <c r="N77" s="188"/>
    </row>
    <row r="78" spans="1:14" s="245" customFormat="1" ht="21" thickBot="1">
      <c r="A78" s="402"/>
      <c r="B78" s="241" t="s">
        <v>54</v>
      </c>
      <c r="C78" s="242">
        <v>0</v>
      </c>
      <c r="D78" s="212">
        <v>43101</v>
      </c>
      <c r="E78" s="254">
        <v>8.0000000000000002E-3</v>
      </c>
      <c r="F78" s="254"/>
      <c r="G78" s="254"/>
      <c r="H78" s="255">
        <v>0.16500000000000001</v>
      </c>
      <c r="I78" s="254">
        <v>2.5000000000000001E-2</v>
      </c>
      <c r="J78" s="254"/>
      <c r="K78" s="254">
        <v>3.3000000000000002E-2</v>
      </c>
      <c r="L78" s="255">
        <v>4.1000000000000002E-2</v>
      </c>
      <c r="M78" s="254">
        <v>0.05</v>
      </c>
      <c r="N78" s="256"/>
    </row>
    <row r="79" spans="1:14" s="177" customFormat="1" ht="134.25" customHeight="1">
      <c r="A79" s="401" t="s">
        <v>141</v>
      </c>
      <c r="B79" s="197" t="s">
        <v>149</v>
      </c>
      <c r="C79" s="198">
        <v>0</v>
      </c>
      <c r="D79" s="227">
        <v>43101</v>
      </c>
      <c r="E79" s="198">
        <v>1500</v>
      </c>
      <c r="F79" s="198"/>
      <c r="G79" s="198"/>
      <c r="H79" s="198">
        <v>2000</v>
      </c>
      <c r="I79" s="198">
        <v>2500</v>
      </c>
      <c r="J79" s="198"/>
      <c r="K79" s="198">
        <v>3000</v>
      </c>
      <c r="L79" s="198">
        <v>3500</v>
      </c>
      <c r="M79" s="198">
        <v>4000</v>
      </c>
      <c r="N79" s="188"/>
    </row>
    <row r="80" spans="1:14" s="182" customFormat="1" ht="21" thickBot="1">
      <c r="A80" s="403"/>
      <c r="B80" s="221" t="s">
        <v>54</v>
      </c>
      <c r="C80" s="217">
        <v>0</v>
      </c>
      <c r="D80" s="215">
        <v>43101</v>
      </c>
      <c r="E80" s="216">
        <v>8</v>
      </c>
      <c r="F80" s="216"/>
      <c r="G80" s="216"/>
      <c r="H80" s="217">
        <v>11</v>
      </c>
      <c r="I80" s="216">
        <v>14</v>
      </c>
      <c r="J80" s="216"/>
      <c r="K80" s="216">
        <v>17</v>
      </c>
      <c r="L80" s="217">
        <v>19</v>
      </c>
      <c r="M80" s="216">
        <v>22</v>
      </c>
      <c r="N80" s="253"/>
    </row>
    <row r="81" spans="1:14" s="182" customFormat="1" ht="21" thickBot="1">
      <c r="A81" s="238"/>
      <c r="B81" s="239" t="s">
        <v>12</v>
      </c>
      <c r="C81" s="525" t="s">
        <v>131</v>
      </c>
      <c r="D81" s="526"/>
      <c r="E81" s="526"/>
      <c r="F81" s="526"/>
      <c r="G81" s="526"/>
      <c r="H81" s="526"/>
      <c r="I81" s="526"/>
      <c r="J81" s="526"/>
      <c r="K81" s="526"/>
      <c r="L81" s="526"/>
      <c r="M81" s="526"/>
      <c r="N81" s="527"/>
    </row>
    <row r="82" spans="1:14" ht="21" thickBot="1">
      <c r="A82" s="43">
        <v>1</v>
      </c>
      <c r="B82" s="426" t="s">
        <v>25</v>
      </c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8"/>
    </row>
    <row r="83" spans="1:14" s="110" customFormat="1">
      <c r="A83" s="434" t="s">
        <v>26</v>
      </c>
      <c r="B83" s="381" t="s">
        <v>60</v>
      </c>
      <c r="C83" s="404"/>
      <c r="D83" s="107" t="s">
        <v>14</v>
      </c>
      <c r="E83" s="108">
        <f>SUM(E84:E86)</f>
        <v>4.798</v>
      </c>
      <c r="F83" s="108">
        <v>4.798</v>
      </c>
      <c r="G83" s="108"/>
      <c r="H83" s="108"/>
      <c r="I83" s="108"/>
      <c r="J83" s="407" t="s">
        <v>61</v>
      </c>
      <c r="K83" s="109"/>
      <c r="L83" s="109"/>
      <c r="M83" s="109"/>
      <c r="N83" s="109"/>
    </row>
    <row r="84" spans="1:14" s="110" customFormat="1">
      <c r="A84" s="411"/>
      <c r="B84" s="382"/>
      <c r="C84" s="405"/>
      <c r="D84" s="111" t="s">
        <v>15</v>
      </c>
      <c r="E84" s="112"/>
      <c r="F84" s="112"/>
      <c r="G84" s="112"/>
      <c r="H84" s="112"/>
      <c r="I84" s="112"/>
      <c r="J84" s="408"/>
      <c r="K84" s="112"/>
      <c r="L84" s="112"/>
      <c r="M84" s="112"/>
      <c r="N84" s="112"/>
    </row>
    <row r="85" spans="1:14" s="110" customFormat="1">
      <c r="A85" s="411"/>
      <c r="B85" s="382"/>
      <c r="C85" s="405"/>
      <c r="D85" s="111" t="s">
        <v>9</v>
      </c>
      <c r="E85" s="112">
        <v>4.75</v>
      </c>
      <c r="F85" s="112">
        <v>4.75</v>
      </c>
      <c r="G85" s="112"/>
      <c r="H85" s="112"/>
      <c r="I85" s="112"/>
      <c r="J85" s="408"/>
      <c r="K85" s="112"/>
      <c r="L85" s="112"/>
      <c r="M85" s="112"/>
      <c r="N85" s="112"/>
    </row>
    <row r="86" spans="1:14" s="110" customFormat="1">
      <c r="A86" s="412"/>
      <c r="B86" s="414"/>
      <c r="C86" s="406"/>
      <c r="D86" s="113" t="s">
        <v>10</v>
      </c>
      <c r="E86" s="112">
        <v>4.8000000000000001E-2</v>
      </c>
      <c r="F86" s="112">
        <v>4.8000000000000001E-2</v>
      </c>
      <c r="G86" s="112"/>
      <c r="H86" s="112"/>
      <c r="I86" s="112"/>
      <c r="J86" s="408"/>
      <c r="K86" s="112"/>
      <c r="L86" s="112"/>
      <c r="M86" s="112"/>
      <c r="N86" s="112"/>
    </row>
    <row r="87" spans="1:14" s="110" customFormat="1">
      <c r="A87" s="410" t="s">
        <v>28</v>
      </c>
      <c r="B87" s="413" t="s">
        <v>62</v>
      </c>
      <c r="C87" s="409"/>
      <c r="D87" s="19" t="s">
        <v>14</v>
      </c>
      <c r="E87" s="114">
        <f>E89+E90</f>
        <v>3.7429999999999999</v>
      </c>
      <c r="F87" s="114">
        <v>2.915</v>
      </c>
      <c r="G87" s="114"/>
      <c r="H87" s="114"/>
      <c r="I87" s="114"/>
      <c r="J87" s="438" t="s">
        <v>63</v>
      </c>
      <c r="K87" s="112"/>
      <c r="L87" s="112"/>
      <c r="M87" s="112"/>
      <c r="N87" s="112"/>
    </row>
    <row r="88" spans="1:14" s="110" customFormat="1">
      <c r="A88" s="411"/>
      <c r="B88" s="382"/>
      <c r="C88" s="405"/>
      <c r="D88" s="111" t="s">
        <v>15</v>
      </c>
      <c r="E88" s="112"/>
      <c r="F88" s="112"/>
      <c r="G88" s="112"/>
      <c r="H88" s="112"/>
      <c r="I88" s="112"/>
      <c r="J88" s="408"/>
      <c r="K88" s="112"/>
      <c r="L88" s="112"/>
      <c r="M88" s="112"/>
      <c r="N88" s="112"/>
    </row>
    <row r="89" spans="1:14" s="110" customFormat="1">
      <c r="A89" s="411"/>
      <c r="B89" s="382"/>
      <c r="C89" s="405"/>
      <c r="D89" s="111" t="s">
        <v>9</v>
      </c>
      <c r="E89" s="112">
        <v>3.69</v>
      </c>
      <c r="F89" s="112">
        <v>2.8849999999999998</v>
      </c>
      <c r="G89" s="112"/>
      <c r="H89" s="112"/>
      <c r="I89" s="112"/>
      <c r="J89" s="408"/>
      <c r="K89" s="112"/>
      <c r="L89" s="112"/>
      <c r="M89" s="112"/>
      <c r="N89" s="112"/>
    </row>
    <row r="90" spans="1:14" s="110" customFormat="1">
      <c r="A90" s="412"/>
      <c r="B90" s="414"/>
      <c r="C90" s="406"/>
      <c r="D90" s="115" t="s">
        <v>10</v>
      </c>
      <c r="E90" s="112">
        <v>5.2999999999999999E-2</v>
      </c>
      <c r="F90" s="116">
        <v>0.03</v>
      </c>
      <c r="G90" s="112"/>
      <c r="H90" s="112"/>
      <c r="I90" s="112"/>
      <c r="J90" s="433"/>
      <c r="K90" s="112"/>
      <c r="L90" s="112"/>
      <c r="M90" s="112"/>
      <c r="N90" s="112"/>
    </row>
    <row r="91" spans="1:14" s="110" customFormat="1">
      <c r="A91" s="410" t="s">
        <v>71</v>
      </c>
      <c r="B91" s="413" t="s">
        <v>64</v>
      </c>
      <c r="C91" s="409"/>
      <c r="D91" s="19" t="s">
        <v>14</v>
      </c>
      <c r="E91" s="114">
        <f>E93+E94</f>
        <v>4.3319999999999999</v>
      </c>
      <c r="F91" s="117">
        <f>F93+F94</f>
        <v>3.45</v>
      </c>
      <c r="G91" s="114"/>
      <c r="H91" s="114"/>
      <c r="I91" s="114"/>
      <c r="J91" s="432" t="s">
        <v>65</v>
      </c>
      <c r="K91" s="112"/>
      <c r="L91" s="112"/>
      <c r="M91" s="112"/>
      <c r="N91" s="112"/>
    </row>
    <row r="92" spans="1:14" s="110" customFormat="1">
      <c r="A92" s="411"/>
      <c r="B92" s="382"/>
      <c r="C92" s="405"/>
      <c r="D92" s="111" t="s">
        <v>15</v>
      </c>
      <c r="E92" s="112"/>
      <c r="F92" s="118"/>
      <c r="G92" s="112"/>
      <c r="H92" s="112"/>
      <c r="I92" s="112"/>
      <c r="J92" s="408"/>
      <c r="K92" s="112"/>
      <c r="L92" s="112"/>
      <c r="M92" s="112"/>
      <c r="N92" s="112"/>
    </row>
    <row r="93" spans="1:14" s="110" customFormat="1">
      <c r="A93" s="411"/>
      <c r="B93" s="382"/>
      <c r="C93" s="405"/>
      <c r="D93" s="111" t="s">
        <v>9</v>
      </c>
      <c r="E93" s="112">
        <v>4.2880000000000003</v>
      </c>
      <c r="F93" s="118">
        <v>3.415</v>
      </c>
      <c r="G93" s="112"/>
      <c r="H93" s="112"/>
      <c r="I93" s="112"/>
      <c r="J93" s="408"/>
      <c r="K93" s="112"/>
      <c r="L93" s="112"/>
      <c r="M93" s="112"/>
      <c r="N93" s="112"/>
    </row>
    <row r="94" spans="1:14" s="110" customFormat="1">
      <c r="A94" s="412"/>
      <c r="B94" s="414"/>
      <c r="C94" s="406"/>
      <c r="D94" s="115" t="s">
        <v>10</v>
      </c>
      <c r="E94" s="112">
        <v>4.3999999999999997E-2</v>
      </c>
      <c r="F94" s="118">
        <v>3.5000000000000003E-2</v>
      </c>
      <c r="G94" s="112"/>
      <c r="H94" s="112"/>
      <c r="I94" s="112"/>
      <c r="J94" s="408"/>
      <c r="K94" s="112"/>
      <c r="L94" s="112"/>
      <c r="M94" s="112"/>
      <c r="N94" s="112"/>
    </row>
    <row r="95" spans="1:14" s="110" customFormat="1">
      <c r="A95" s="410" t="s">
        <v>72</v>
      </c>
      <c r="B95" s="413" t="s">
        <v>66</v>
      </c>
      <c r="C95" s="409"/>
      <c r="D95" s="19" t="s">
        <v>14</v>
      </c>
      <c r="E95" s="114">
        <f>SUM(E96:E98)</f>
        <v>0.72199999999999998</v>
      </c>
      <c r="F95" s="114">
        <f>SUM(F96:F98)</f>
        <v>0.58399999999999996</v>
      </c>
      <c r="G95" s="114">
        <f>G97+G98</f>
        <v>6.0000000000000001E-3</v>
      </c>
      <c r="H95" s="114"/>
      <c r="I95" s="114"/>
      <c r="J95" s="438" t="s">
        <v>67</v>
      </c>
      <c r="K95" s="112"/>
      <c r="L95" s="112"/>
      <c r="M95" s="112"/>
      <c r="N95" s="112"/>
    </row>
    <row r="96" spans="1:14" s="110" customFormat="1">
      <c r="A96" s="411"/>
      <c r="B96" s="382"/>
      <c r="C96" s="405"/>
      <c r="D96" s="111" t="s">
        <v>15</v>
      </c>
      <c r="E96" s="112"/>
      <c r="F96" s="112"/>
      <c r="G96" s="112"/>
      <c r="H96" s="112"/>
      <c r="I96" s="112"/>
      <c r="J96" s="408"/>
      <c r="K96" s="112"/>
      <c r="L96" s="112"/>
      <c r="M96" s="112"/>
      <c r="N96" s="112"/>
    </row>
    <row r="97" spans="1:14" s="110" customFormat="1">
      <c r="A97" s="411"/>
      <c r="B97" s="382"/>
      <c r="C97" s="405"/>
      <c r="D97" s="111" t="s">
        <v>9</v>
      </c>
      <c r="E97" s="112">
        <v>0.71399999999999997</v>
      </c>
      <c r="F97" s="112">
        <v>0.57799999999999996</v>
      </c>
      <c r="G97" s="112"/>
      <c r="H97" s="112"/>
      <c r="I97" s="112"/>
      <c r="J97" s="408"/>
      <c r="K97" s="112"/>
      <c r="L97" s="112"/>
      <c r="M97" s="112"/>
      <c r="N97" s="112"/>
    </row>
    <row r="98" spans="1:14" s="110" customFormat="1">
      <c r="A98" s="412"/>
      <c r="B98" s="414"/>
      <c r="C98" s="406"/>
      <c r="D98" s="115" t="s">
        <v>10</v>
      </c>
      <c r="E98" s="112">
        <v>8.0000000000000002E-3</v>
      </c>
      <c r="F98" s="112">
        <v>6.0000000000000001E-3</v>
      </c>
      <c r="G98" s="112">
        <v>6.0000000000000001E-3</v>
      </c>
      <c r="H98" s="112"/>
      <c r="I98" s="112"/>
      <c r="J98" s="433"/>
      <c r="K98" s="112"/>
      <c r="L98" s="112"/>
      <c r="M98" s="112"/>
      <c r="N98" s="112"/>
    </row>
    <row r="99" spans="1:14" s="110" customFormat="1">
      <c r="A99" s="410" t="s">
        <v>73</v>
      </c>
      <c r="B99" s="413" t="s">
        <v>68</v>
      </c>
      <c r="C99" s="409"/>
      <c r="D99" s="19" t="s">
        <v>14</v>
      </c>
      <c r="E99" s="114">
        <f>SUM(E100:E102)</f>
        <v>7.3999999999999996E-2</v>
      </c>
      <c r="F99" s="114">
        <f>SUM(F100:F102)</f>
        <v>0.06</v>
      </c>
      <c r="G99" s="114">
        <v>1E-3</v>
      </c>
      <c r="H99" s="114"/>
      <c r="I99" s="114"/>
      <c r="J99" s="438" t="s">
        <v>69</v>
      </c>
      <c r="K99" s="112"/>
      <c r="L99" s="112"/>
      <c r="M99" s="112"/>
      <c r="N99" s="112"/>
    </row>
    <row r="100" spans="1:14" s="110" customFormat="1">
      <c r="A100" s="411"/>
      <c r="B100" s="382"/>
      <c r="C100" s="405"/>
      <c r="D100" s="111" t="s">
        <v>15</v>
      </c>
      <c r="E100" s="112"/>
      <c r="F100" s="112"/>
      <c r="G100" s="112"/>
      <c r="H100" s="112"/>
      <c r="I100" s="112"/>
      <c r="J100" s="408"/>
      <c r="K100" s="112"/>
      <c r="L100" s="112"/>
      <c r="M100" s="112"/>
      <c r="N100" s="112"/>
    </row>
    <row r="101" spans="1:14" s="110" customFormat="1">
      <c r="A101" s="411"/>
      <c r="B101" s="382"/>
      <c r="C101" s="405"/>
      <c r="D101" s="111" t="s">
        <v>9</v>
      </c>
      <c r="E101" s="112">
        <v>7.2999999999999995E-2</v>
      </c>
      <c r="F101" s="112">
        <v>5.8999999999999997E-2</v>
      </c>
      <c r="G101" s="112"/>
      <c r="H101" s="112"/>
      <c r="I101" s="112"/>
      <c r="J101" s="408"/>
      <c r="K101" s="112"/>
      <c r="L101" s="112"/>
      <c r="M101" s="112"/>
      <c r="N101" s="112"/>
    </row>
    <row r="102" spans="1:14" s="110" customFormat="1">
      <c r="A102" s="412"/>
      <c r="B102" s="414"/>
      <c r="C102" s="406"/>
      <c r="D102" s="115" t="s">
        <v>10</v>
      </c>
      <c r="E102" s="112">
        <v>1E-3</v>
      </c>
      <c r="F102" s="112">
        <v>1E-3</v>
      </c>
      <c r="G102" s="112">
        <v>1E-3</v>
      </c>
      <c r="H102" s="112"/>
      <c r="I102" s="112"/>
      <c r="J102" s="433"/>
      <c r="K102" s="112"/>
      <c r="L102" s="112"/>
      <c r="M102" s="112"/>
      <c r="N102" s="112"/>
    </row>
    <row r="103" spans="1:14" s="110" customFormat="1">
      <c r="A103" s="410" t="s">
        <v>74</v>
      </c>
      <c r="B103" s="413" t="s">
        <v>70</v>
      </c>
      <c r="C103" s="409"/>
      <c r="D103" s="19" t="s">
        <v>14</v>
      </c>
      <c r="E103" s="114">
        <f>SUM(E104:E106)</f>
        <v>3.0950000000000002</v>
      </c>
      <c r="F103" s="114">
        <f>SUM(F105:F106)</f>
        <v>2.9989999999999997</v>
      </c>
      <c r="G103" s="114"/>
      <c r="H103" s="114"/>
      <c r="I103" s="114"/>
      <c r="J103" s="432" t="s">
        <v>115</v>
      </c>
      <c r="K103" s="112"/>
      <c r="L103" s="112"/>
      <c r="M103" s="112"/>
      <c r="N103" s="112"/>
    </row>
    <row r="104" spans="1:14" s="110" customFormat="1">
      <c r="A104" s="411"/>
      <c r="B104" s="382"/>
      <c r="C104" s="405"/>
      <c r="D104" s="111" t="s">
        <v>15</v>
      </c>
      <c r="E104" s="112"/>
      <c r="F104" s="112"/>
      <c r="G104" s="112"/>
      <c r="H104" s="112"/>
      <c r="I104" s="112"/>
      <c r="J104" s="408"/>
      <c r="K104" s="112"/>
      <c r="L104" s="112"/>
      <c r="M104" s="112"/>
      <c r="N104" s="112"/>
    </row>
    <row r="105" spans="1:14" s="110" customFormat="1">
      <c r="A105" s="411"/>
      <c r="B105" s="382"/>
      <c r="C105" s="405"/>
      <c r="D105" s="111" t="s">
        <v>9</v>
      </c>
      <c r="E105" s="112">
        <v>3.0640000000000001</v>
      </c>
      <c r="F105" s="112">
        <v>2.9689999999999999</v>
      </c>
      <c r="G105" s="112"/>
      <c r="H105" s="112"/>
      <c r="I105" s="112"/>
      <c r="J105" s="408"/>
      <c r="K105" s="112"/>
      <c r="L105" s="112"/>
      <c r="M105" s="112"/>
      <c r="N105" s="112"/>
    </row>
    <row r="106" spans="1:14" s="110" customFormat="1">
      <c r="A106" s="412"/>
      <c r="B106" s="414"/>
      <c r="C106" s="406"/>
      <c r="D106" s="115" t="s">
        <v>10</v>
      </c>
      <c r="E106" s="112">
        <v>3.1E-2</v>
      </c>
      <c r="F106" s="118">
        <v>0.03</v>
      </c>
      <c r="G106" s="112"/>
      <c r="H106" s="112"/>
      <c r="I106" s="112"/>
      <c r="J106" s="433"/>
      <c r="K106" s="112"/>
      <c r="L106" s="112"/>
      <c r="M106" s="112"/>
      <c r="N106" s="112"/>
    </row>
    <row r="107" spans="1:14" s="110" customFormat="1">
      <c r="A107" s="410" t="s">
        <v>75</v>
      </c>
      <c r="B107" s="413" t="s">
        <v>93</v>
      </c>
      <c r="C107" s="409"/>
      <c r="D107" s="19" t="s">
        <v>14</v>
      </c>
      <c r="E107" s="114"/>
      <c r="F107" s="114"/>
      <c r="G107" s="114"/>
      <c r="H107" s="114">
        <f>SUM(H108:H110)</f>
        <v>3.056</v>
      </c>
      <c r="I107" s="114"/>
      <c r="J107" s="432"/>
      <c r="K107" s="112"/>
      <c r="L107" s="112"/>
      <c r="M107" s="112"/>
      <c r="N107" s="112"/>
    </row>
    <row r="108" spans="1:14" s="110" customFormat="1">
      <c r="A108" s="411"/>
      <c r="B108" s="382"/>
      <c r="C108" s="405"/>
      <c r="D108" s="111" t="s">
        <v>15</v>
      </c>
      <c r="E108" s="112"/>
      <c r="F108" s="112"/>
      <c r="G108" s="112"/>
      <c r="H108" s="112"/>
      <c r="I108" s="112"/>
      <c r="J108" s="408"/>
      <c r="K108" s="112"/>
      <c r="L108" s="112"/>
      <c r="M108" s="112"/>
      <c r="N108" s="112"/>
    </row>
    <row r="109" spans="1:14" s="110" customFormat="1">
      <c r="A109" s="411"/>
      <c r="B109" s="382"/>
      <c r="C109" s="405"/>
      <c r="D109" s="111" t="s">
        <v>9</v>
      </c>
      <c r="E109" s="112"/>
      <c r="F109" s="112"/>
      <c r="G109" s="112"/>
      <c r="H109" s="112">
        <v>3.0249999999999999</v>
      </c>
      <c r="I109" s="112"/>
      <c r="J109" s="408"/>
      <c r="K109" s="112"/>
      <c r="L109" s="112"/>
      <c r="M109" s="112"/>
      <c r="N109" s="112"/>
    </row>
    <row r="110" spans="1:14" s="110" customFormat="1">
      <c r="A110" s="412"/>
      <c r="B110" s="414"/>
      <c r="C110" s="406"/>
      <c r="D110" s="115" t="s">
        <v>10</v>
      </c>
      <c r="E110" s="112"/>
      <c r="F110" s="118"/>
      <c r="G110" s="112"/>
      <c r="H110" s="112">
        <v>3.1E-2</v>
      </c>
      <c r="I110" s="112"/>
      <c r="J110" s="433"/>
      <c r="K110" s="112"/>
      <c r="L110" s="112"/>
      <c r="M110" s="112"/>
      <c r="N110" s="112"/>
    </row>
    <row r="111" spans="1:14" s="110" customFormat="1">
      <c r="A111" s="119"/>
      <c r="B111" s="413" t="s">
        <v>94</v>
      </c>
      <c r="C111" s="120"/>
      <c r="D111" s="19" t="s">
        <v>14</v>
      </c>
      <c r="E111" s="114"/>
      <c r="F111" s="117"/>
      <c r="G111" s="114"/>
      <c r="H111" s="114">
        <f>SUM(H112:H114)</f>
        <v>6.4480000000000004</v>
      </c>
      <c r="I111" s="114"/>
      <c r="J111" s="521"/>
      <c r="K111" s="112"/>
      <c r="L111" s="112"/>
      <c r="M111" s="112"/>
      <c r="N111" s="112"/>
    </row>
    <row r="112" spans="1:14" s="110" customFormat="1">
      <c r="A112" s="121" t="s">
        <v>95</v>
      </c>
      <c r="B112" s="382"/>
      <c r="C112" s="120"/>
      <c r="D112" s="111" t="s">
        <v>15</v>
      </c>
      <c r="E112" s="112"/>
      <c r="F112" s="118"/>
      <c r="G112" s="112"/>
      <c r="H112" s="112"/>
      <c r="I112" s="112"/>
      <c r="J112" s="408"/>
      <c r="K112" s="112"/>
      <c r="L112" s="112"/>
      <c r="M112" s="112"/>
      <c r="N112" s="112"/>
    </row>
    <row r="113" spans="1:14" s="110" customFormat="1">
      <c r="A113" s="119"/>
      <c r="B113" s="382"/>
      <c r="C113" s="120"/>
      <c r="D113" s="111" t="s">
        <v>9</v>
      </c>
      <c r="E113" s="112"/>
      <c r="F113" s="118"/>
      <c r="G113" s="112"/>
      <c r="H113" s="112">
        <v>6.3840000000000003</v>
      </c>
      <c r="I113" s="112"/>
      <c r="J113" s="408"/>
      <c r="K113" s="112"/>
      <c r="L113" s="112"/>
      <c r="M113" s="112"/>
      <c r="N113" s="112"/>
    </row>
    <row r="114" spans="1:14" s="110" customFormat="1">
      <c r="A114" s="119"/>
      <c r="B114" s="414"/>
      <c r="C114" s="120"/>
      <c r="D114" s="113" t="s">
        <v>10</v>
      </c>
      <c r="E114" s="112"/>
      <c r="F114" s="118"/>
      <c r="G114" s="112"/>
      <c r="H114" s="112">
        <v>6.4000000000000001E-2</v>
      </c>
      <c r="I114" s="112"/>
      <c r="J114" s="433"/>
      <c r="K114" s="112"/>
      <c r="L114" s="112"/>
      <c r="M114" s="112"/>
      <c r="N114" s="112"/>
    </row>
    <row r="115" spans="1:14" s="110" customFormat="1">
      <c r="A115" s="410" t="s">
        <v>98</v>
      </c>
      <c r="B115" s="413" t="s">
        <v>97</v>
      </c>
      <c r="C115" s="409"/>
      <c r="D115" s="19" t="s">
        <v>14</v>
      </c>
      <c r="E115" s="114"/>
      <c r="F115" s="114"/>
      <c r="G115" s="114"/>
      <c r="H115" s="114">
        <v>5</v>
      </c>
      <c r="I115" s="114"/>
      <c r="J115" s="432"/>
      <c r="K115" s="112"/>
      <c r="L115" s="112"/>
      <c r="M115" s="112"/>
      <c r="N115" s="112"/>
    </row>
    <row r="116" spans="1:14" s="110" customFormat="1">
      <c r="A116" s="411"/>
      <c r="B116" s="382"/>
      <c r="C116" s="405"/>
      <c r="D116" s="111" t="s">
        <v>15</v>
      </c>
      <c r="E116" s="112"/>
      <c r="F116" s="112"/>
      <c r="G116" s="112"/>
      <c r="H116" s="112"/>
      <c r="I116" s="112"/>
      <c r="J116" s="408"/>
      <c r="K116" s="112"/>
      <c r="L116" s="112"/>
      <c r="M116" s="112"/>
      <c r="N116" s="112"/>
    </row>
    <row r="117" spans="1:14" s="110" customFormat="1">
      <c r="A117" s="411"/>
      <c r="B117" s="382"/>
      <c r="C117" s="405"/>
      <c r="D117" s="111" t="s">
        <v>9</v>
      </c>
      <c r="E117" s="112"/>
      <c r="F117" s="112"/>
      <c r="G117" s="112"/>
      <c r="H117" s="112">
        <v>5</v>
      </c>
      <c r="I117" s="112"/>
      <c r="J117" s="408"/>
      <c r="K117" s="112"/>
      <c r="L117" s="112"/>
      <c r="M117" s="112"/>
      <c r="N117" s="112"/>
    </row>
    <row r="118" spans="1:14" s="110" customFormat="1">
      <c r="A118" s="412"/>
      <c r="B118" s="414"/>
      <c r="C118" s="406"/>
      <c r="D118" s="115" t="s">
        <v>10</v>
      </c>
      <c r="E118" s="112"/>
      <c r="F118" s="118"/>
      <c r="G118" s="112"/>
      <c r="H118" s="112"/>
      <c r="I118" s="112"/>
      <c r="J118" s="433"/>
      <c r="K118" s="112"/>
      <c r="L118" s="112"/>
      <c r="M118" s="112"/>
      <c r="N118" s="112"/>
    </row>
    <row r="119" spans="1:14" s="110" customFormat="1" ht="20.25" customHeight="1">
      <c r="A119" s="410" t="s">
        <v>99</v>
      </c>
      <c r="B119" s="413" t="s">
        <v>96</v>
      </c>
      <c r="C119" s="409"/>
      <c r="D119" s="19" t="s">
        <v>14</v>
      </c>
      <c r="E119" s="114"/>
      <c r="F119" s="114"/>
      <c r="G119" s="114"/>
      <c r="H119" s="114">
        <v>5</v>
      </c>
      <c r="I119" s="114"/>
      <c r="J119" s="432"/>
      <c r="K119" s="112"/>
      <c r="L119" s="112"/>
      <c r="M119" s="112"/>
      <c r="N119" s="112"/>
    </row>
    <row r="120" spans="1:14" s="110" customFormat="1">
      <c r="A120" s="411"/>
      <c r="B120" s="382"/>
      <c r="C120" s="405"/>
      <c r="D120" s="111" t="s">
        <v>15</v>
      </c>
      <c r="E120" s="112"/>
      <c r="F120" s="112"/>
      <c r="G120" s="112"/>
      <c r="H120" s="112"/>
      <c r="I120" s="112"/>
      <c r="J120" s="408"/>
      <c r="K120" s="112"/>
      <c r="L120" s="112"/>
      <c r="M120" s="112"/>
      <c r="N120" s="112"/>
    </row>
    <row r="121" spans="1:14" s="110" customFormat="1">
      <c r="A121" s="411"/>
      <c r="B121" s="382"/>
      <c r="C121" s="405"/>
      <c r="D121" s="111" t="s">
        <v>9</v>
      </c>
      <c r="E121" s="112"/>
      <c r="F121" s="112"/>
      <c r="G121" s="112"/>
      <c r="H121" s="112">
        <v>5</v>
      </c>
      <c r="I121" s="112"/>
      <c r="J121" s="408"/>
      <c r="K121" s="112"/>
      <c r="L121" s="112"/>
      <c r="M121" s="112"/>
      <c r="N121" s="112"/>
    </row>
    <row r="122" spans="1:14" s="110" customFormat="1" ht="93.75" customHeight="1">
      <c r="A122" s="412"/>
      <c r="B122" s="414"/>
      <c r="C122" s="406"/>
      <c r="D122" s="115" t="s">
        <v>10</v>
      </c>
      <c r="E122" s="112"/>
      <c r="F122" s="118"/>
      <c r="G122" s="112"/>
      <c r="H122" s="112"/>
      <c r="I122" s="112"/>
      <c r="J122" s="433"/>
      <c r="K122" s="112"/>
      <c r="L122" s="112"/>
      <c r="M122" s="112"/>
      <c r="N122" s="112"/>
    </row>
    <row r="123" spans="1:14" s="110" customFormat="1" ht="20.25" customHeight="1">
      <c r="A123" s="410" t="s">
        <v>100</v>
      </c>
      <c r="B123" s="413" t="s">
        <v>101</v>
      </c>
      <c r="C123" s="409"/>
      <c r="D123" s="122" t="s">
        <v>14</v>
      </c>
      <c r="E123" s="112"/>
      <c r="F123" s="112"/>
      <c r="G123" s="112"/>
      <c r="H123" s="112">
        <v>13</v>
      </c>
      <c r="I123" s="112"/>
      <c r="J123" s="112"/>
      <c r="K123" s="112"/>
      <c r="L123" s="112"/>
      <c r="M123" s="112"/>
      <c r="N123" s="112"/>
    </row>
    <row r="124" spans="1:14" s="110" customFormat="1">
      <c r="A124" s="411"/>
      <c r="B124" s="382"/>
      <c r="C124" s="405"/>
      <c r="D124" s="123" t="s">
        <v>15</v>
      </c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</row>
    <row r="125" spans="1:14" s="110" customFormat="1">
      <c r="A125" s="411"/>
      <c r="B125" s="382"/>
      <c r="C125" s="405"/>
      <c r="D125" s="123" t="s">
        <v>9</v>
      </c>
      <c r="E125" s="112"/>
      <c r="F125" s="112"/>
      <c r="G125" s="112"/>
      <c r="H125" s="112">
        <v>13</v>
      </c>
      <c r="I125" s="112"/>
      <c r="J125" s="112"/>
      <c r="K125" s="112"/>
      <c r="L125" s="112"/>
      <c r="M125" s="112"/>
      <c r="N125" s="112"/>
    </row>
    <row r="126" spans="1:14" s="110" customFormat="1" ht="21" thickBot="1">
      <c r="A126" s="412"/>
      <c r="B126" s="414"/>
      <c r="C126" s="406"/>
      <c r="D126" s="124" t="s">
        <v>10</v>
      </c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</row>
    <row r="127" spans="1:14" s="182" customFormat="1" ht="21.75" customHeight="1" thickBot="1">
      <c r="A127" s="528" t="s">
        <v>150</v>
      </c>
      <c r="B127" s="529"/>
      <c r="C127" s="529"/>
      <c r="D127" s="529"/>
      <c r="E127" s="529"/>
      <c r="F127" s="529"/>
      <c r="G127" s="529"/>
      <c r="H127" s="529"/>
      <c r="I127" s="529"/>
      <c r="J127" s="529"/>
      <c r="K127" s="529"/>
      <c r="L127" s="529"/>
      <c r="M127" s="529"/>
      <c r="N127" s="530"/>
    </row>
    <row r="128" spans="1:14" s="262" customFormat="1" ht="155.25" customHeight="1" thickBot="1">
      <c r="A128" s="257" t="s">
        <v>11</v>
      </c>
      <c r="B128" s="258" t="s">
        <v>151</v>
      </c>
      <c r="C128" s="259">
        <v>0</v>
      </c>
      <c r="D128" s="260"/>
      <c r="E128" s="266">
        <v>1.7000000000000001E-4</v>
      </c>
      <c r="F128" s="266"/>
      <c r="G128" s="266"/>
      <c r="H128" s="266">
        <v>5.5999999999999995E-4</v>
      </c>
      <c r="I128" s="266">
        <v>8.3000000000000001E-4</v>
      </c>
      <c r="J128" s="266"/>
      <c r="K128" s="266">
        <v>1.0499999999999999E-3</v>
      </c>
      <c r="L128" s="266">
        <v>1.2800000000000001E-3</v>
      </c>
      <c r="M128" s="267">
        <v>1.5100000000000001E-3</v>
      </c>
      <c r="N128" s="261"/>
    </row>
    <row r="129" spans="1:14" s="262" customFormat="1" ht="86.25" customHeight="1" thickBot="1">
      <c r="A129" s="264" t="s">
        <v>120</v>
      </c>
      <c r="B129" s="265" t="s">
        <v>152</v>
      </c>
      <c r="C129" s="259">
        <v>0</v>
      </c>
      <c r="D129" s="263"/>
      <c r="E129" s="266">
        <v>51</v>
      </c>
      <c r="F129" s="266"/>
      <c r="G129" s="266"/>
      <c r="H129" s="266">
        <v>75</v>
      </c>
      <c r="I129" s="266">
        <v>78</v>
      </c>
      <c r="J129" s="266"/>
      <c r="K129" s="266">
        <v>81</v>
      </c>
      <c r="L129" s="266">
        <v>83</v>
      </c>
      <c r="M129" s="267">
        <v>85</v>
      </c>
      <c r="N129" s="261"/>
    </row>
    <row r="130" spans="1:14" s="153" customFormat="1" ht="20.25" customHeight="1" thickBot="1">
      <c r="A130" s="418" t="s">
        <v>163</v>
      </c>
      <c r="B130" s="419"/>
      <c r="C130" s="419"/>
      <c r="D130" s="419"/>
      <c r="E130" s="419"/>
      <c r="F130" s="419"/>
      <c r="G130" s="419"/>
      <c r="H130" s="419"/>
      <c r="I130" s="419"/>
      <c r="J130" s="419"/>
      <c r="K130" s="419"/>
      <c r="L130" s="419"/>
      <c r="M130" s="419"/>
      <c r="N130" s="420"/>
    </row>
    <row r="131" spans="1:14" s="177" customFormat="1" ht="109.5" customHeight="1">
      <c r="A131" s="401" t="s">
        <v>11</v>
      </c>
      <c r="B131" s="197" t="s">
        <v>153</v>
      </c>
      <c r="C131" s="198">
        <v>0</v>
      </c>
      <c r="D131" s="227">
        <v>43435</v>
      </c>
      <c r="E131" s="198">
        <v>0</v>
      </c>
      <c r="F131" s="198"/>
      <c r="G131" s="198"/>
      <c r="H131" s="198">
        <v>10</v>
      </c>
      <c r="I131" s="198">
        <v>20</v>
      </c>
      <c r="J131" s="198"/>
      <c r="K131" s="198">
        <v>30</v>
      </c>
      <c r="L131" s="198">
        <v>40</v>
      </c>
      <c r="M131" s="198">
        <v>50</v>
      </c>
      <c r="N131" s="188"/>
    </row>
    <row r="132" spans="1:14" s="182" customFormat="1" ht="21" thickBot="1">
      <c r="A132" s="403"/>
      <c r="B132" s="221" t="s">
        <v>54</v>
      </c>
      <c r="C132" s="203">
        <v>0</v>
      </c>
      <c r="D132" s="212">
        <v>43435</v>
      </c>
      <c r="E132" s="206">
        <v>0</v>
      </c>
      <c r="F132" s="206"/>
      <c r="G132" s="206"/>
      <c r="H132" s="203">
        <v>10</v>
      </c>
      <c r="I132" s="206">
        <v>20</v>
      </c>
      <c r="J132" s="206"/>
      <c r="K132" s="206">
        <v>30</v>
      </c>
      <c r="L132" s="203">
        <v>40</v>
      </c>
      <c r="M132" s="206">
        <v>50</v>
      </c>
      <c r="N132" s="207"/>
    </row>
    <row r="133" spans="1:14" s="177" customFormat="1" ht="159" customHeight="1">
      <c r="A133" s="531" t="s">
        <v>120</v>
      </c>
      <c r="B133" s="268" t="s">
        <v>154</v>
      </c>
      <c r="C133" s="198">
        <v>0</v>
      </c>
      <c r="D133" s="227">
        <v>43435</v>
      </c>
      <c r="E133" s="198">
        <v>0</v>
      </c>
      <c r="F133" s="198"/>
      <c r="G133" s="198"/>
      <c r="H133" s="198">
        <v>0</v>
      </c>
      <c r="I133" s="198">
        <v>0</v>
      </c>
      <c r="J133" s="198"/>
      <c r="K133" s="198">
        <v>0</v>
      </c>
      <c r="L133" s="198">
        <v>0</v>
      </c>
      <c r="M133" s="198">
        <v>1.1765000000000001</v>
      </c>
      <c r="N133" s="188"/>
    </row>
    <row r="134" spans="1:14" s="182" customFormat="1" ht="21" thickBot="1">
      <c r="A134" s="532"/>
      <c r="B134" s="221" t="s">
        <v>54</v>
      </c>
      <c r="C134" s="203">
        <v>0</v>
      </c>
      <c r="D134" s="212">
        <v>43435</v>
      </c>
      <c r="E134" s="206">
        <v>0</v>
      </c>
      <c r="F134" s="206"/>
      <c r="G134" s="206"/>
      <c r="H134" s="203">
        <v>0</v>
      </c>
      <c r="I134" s="206">
        <v>0</v>
      </c>
      <c r="J134" s="206"/>
      <c r="K134" s="206">
        <v>0</v>
      </c>
      <c r="L134" s="203">
        <v>0</v>
      </c>
      <c r="M134" s="272">
        <v>1.1765000000000001</v>
      </c>
      <c r="N134" s="207"/>
    </row>
    <row r="135" spans="1:14" s="177" customFormat="1" ht="105" customHeight="1">
      <c r="A135" s="401" t="s">
        <v>122</v>
      </c>
      <c r="B135" s="197" t="s">
        <v>155</v>
      </c>
      <c r="C135" s="198">
        <v>0</v>
      </c>
      <c r="D135" s="227">
        <v>43435</v>
      </c>
      <c r="E135" s="198">
        <v>0</v>
      </c>
      <c r="F135" s="198"/>
      <c r="G135" s="198"/>
      <c r="H135" s="198">
        <v>1</v>
      </c>
      <c r="I135" s="198">
        <v>2</v>
      </c>
      <c r="J135" s="198"/>
      <c r="K135" s="198">
        <v>4</v>
      </c>
      <c r="L135" s="198">
        <v>7</v>
      </c>
      <c r="M135" s="198">
        <v>10</v>
      </c>
      <c r="N135" s="188"/>
    </row>
    <row r="136" spans="1:14" s="182" customFormat="1" ht="21" thickBot="1">
      <c r="A136" s="403"/>
      <c r="B136" s="221" t="s">
        <v>54</v>
      </c>
      <c r="C136" s="217">
        <v>0</v>
      </c>
      <c r="D136" s="215">
        <v>43435</v>
      </c>
      <c r="E136" s="216">
        <v>0</v>
      </c>
      <c r="F136" s="216"/>
      <c r="G136" s="216"/>
      <c r="H136" s="217">
        <v>1</v>
      </c>
      <c r="I136" s="216">
        <v>2</v>
      </c>
      <c r="J136" s="216"/>
      <c r="K136" s="216">
        <v>4</v>
      </c>
      <c r="L136" s="217">
        <v>7</v>
      </c>
      <c r="M136" s="216">
        <v>10</v>
      </c>
      <c r="N136" s="218"/>
    </row>
    <row r="137" spans="1:14" s="153" customFormat="1" ht="21.6" customHeight="1" thickBot="1">
      <c r="A137" s="510" t="s">
        <v>164</v>
      </c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2"/>
    </row>
    <row r="138" spans="1:14" s="177" customFormat="1" ht="119.25" customHeight="1">
      <c r="A138" s="401" t="s">
        <v>11</v>
      </c>
      <c r="B138" s="197" t="s">
        <v>156</v>
      </c>
      <c r="C138" s="198">
        <v>0</v>
      </c>
      <c r="D138" s="227">
        <v>43252</v>
      </c>
      <c r="E138" s="198">
        <v>0</v>
      </c>
      <c r="F138" s="198"/>
      <c r="G138" s="198"/>
      <c r="H138" s="198">
        <v>5</v>
      </c>
      <c r="I138" s="198">
        <v>15</v>
      </c>
      <c r="J138" s="198"/>
      <c r="K138" s="198">
        <v>25</v>
      </c>
      <c r="L138" s="198">
        <v>30</v>
      </c>
      <c r="M138" s="198">
        <v>34</v>
      </c>
      <c r="N138" s="188"/>
    </row>
    <row r="139" spans="1:14" s="182" customFormat="1" ht="21" thickBot="1">
      <c r="A139" s="402"/>
      <c r="B139" s="221" t="s">
        <v>54</v>
      </c>
      <c r="C139" s="203">
        <v>0</v>
      </c>
      <c r="D139" s="212">
        <v>43252</v>
      </c>
      <c r="E139" s="206">
        <v>0</v>
      </c>
      <c r="F139" s="206"/>
      <c r="G139" s="206"/>
      <c r="H139" s="203">
        <v>1</v>
      </c>
      <c r="I139" s="206">
        <v>1</v>
      </c>
      <c r="J139" s="206"/>
      <c r="K139" s="206">
        <v>3</v>
      </c>
      <c r="L139" s="203">
        <v>4</v>
      </c>
      <c r="M139" s="206">
        <v>5</v>
      </c>
      <c r="N139" s="207"/>
    </row>
    <row r="140" spans="1:14" s="177" customFormat="1" ht="234" customHeight="1">
      <c r="A140" s="401" t="s">
        <v>120</v>
      </c>
      <c r="B140" s="197" t="s">
        <v>157</v>
      </c>
      <c r="C140" s="198">
        <v>0</v>
      </c>
      <c r="D140" s="227" t="s">
        <v>158</v>
      </c>
      <c r="E140" s="198">
        <v>5</v>
      </c>
      <c r="F140" s="198"/>
      <c r="G140" s="198"/>
      <c r="H140" s="198">
        <v>15</v>
      </c>
      <c r="I140" s="198">
        <v>30</v>
      </c>
      <c r="J140" s="198"/>
      <c r="K140" s="198">
        <v>50</v>
      </c>
      <c r="L140" s="198">
        <v>80</v>
      </c>
      <c r="M140" s="198">
        <v>90</v>
      </c>
      <c r="N140" s="188"/>
    </row>
    <row r="141" spans="1:14" s="182" customFormat="1" ht="21" thickBot="1">
      <c r="A141" s="402"/>
      <c r="B141" s="221" t="s">
        <v>54</v>
      </c>
      <c r="C141" s="203">
        <v>0</v>
      </c>
      <c r="D141" s="269">
        <v>2018</v>
      </c>
      <c r="E141" s="206">
        <v>5</v>
      </c>
      <c r="F141" s="206"/>
      <c r="G141" s="206"/>
      <c r="H141" s="203">
        <v>15</v>
      </c>
      <c r="I141" s="206">
        <v>30</v>
      </c>
      <c r="J141" s="206"/>
      <c r="K141" s="206">
        <v>50</v>
      </c>
      <c r="L141" s="203">
        <v>80</v>
      </c>
      <c r="M141" s="206">
        <v>90</v>
      </c>
      <c r="N141" s="207"/>
    </row>
    <row r="142" spans="1:14" s="177" customFormat="1" ht="148.5" customHeight="1">
      <c r="A142" s="401" t="s">
        <v>122</v>
      </c>
      <c r="B142" s="197" t="s">
        <v>159</v>
      </c>
      <c r="C142" s="198">
        <v>0</v>
      </c>
      <c r="D142" s="227" t="s">
        <v>158</v>
      </c>
      <c r="E142" s="198">
        <v>5</v>
      </c>
      <c r="F142" s="198"/>
      <c r="G142" s="198"/>
      <c r="H142" s="198">
        <v>15</v>
      </c>
      <c r="I142" s="198">
        <v>40</v>
      </c>
      <c r="J142" s="198"/>
      <c r="K142" s="198">
        <v>60</v>
      </c>
      <c r="L142" s="198">
        <v>85</v>
      </c>
      <c r="M142" s="198">
        <v>95</v>
      </c>
      <c r="N142" s="188"/>
    </row>
    <row r="143" spans="1:14" s="182" customFormat="1" ht="21" thickBot="1">
      <c r="A143" s="402"/>
      <c r="B143" s="221" t="s">
        <v>54</v>
      </c>
      <c r="C143" s="203">
        <v>0</v>
      </c>
      <c r="D143" s="269">
        <v>2018</v>
      </c>
      <c r="E143" s="206">
        <v>5</v>
      </c>
      <c r="F143" s="206"/>
      <c r="G143" s="206">
        <v>0</v>
      </c>
      <c r="H143" s="203">
        <v>15</v>
      </c>
      <c r="I143" s="206">
        <v>40</v>
      </c>
      <c r="J143" s="206"/>
      <c r="K143" s="206">
        <v>60</v>
      </c>
      <c r="L143" s="203">
        <v>85</v>
      </c>
      <c r="M143" s="206">
        <v>95</v>
      </c>
      <c r="N143" s="207"/>
    </row>
    <row r="144" spans="1:14" s="177" customFormat="1" ht="125.25" customHeight="1">
      <c r="A144" s="401" t="s">
        <v>141</v>
      </c>
      <c r="B144" s="197" t="s">
        <v>160</v>
      </c>
      <c r="C144" s="198">
        <v>0</v>
      </c>
      <c r="D144" s="227">
        <v>43344</v>
      </c>
      <c r="E144" s="198">
        <v>0</v>
      </c>
      <c r="F144" s="198"/>
      <c r="G144" s="198"/>
      <c r="H144" s="198">
        <v>5</v>
      </c>
      <c r="I144" s="198">
        <v>10</v>
      </c>
      <c r="J144" s="198"/>
      <c r="K144" s="198">
        <v>15</v>
      </c>
      <c r="L144" s="198">
        <v>20</v>
      </c>
      <c r="M144" s="198">
        <v>25</v>
      </c>
      <c r="N144" s="188"/>
    </row>
    <row r="145" spans="1:14" s="182" customFormat="1" ht="21" thickBot="1">
      <c r="A145" s="403"/>
      <c r="B145" s="221" t="s">
        <v>54</v>
      </c>
      <c r="C145" s="217">
        <v>0</v>
      </c>
      <c r="D145" s="270">
        <v>43344</v>
      </c>
      <c r="E145" s="216">
        <v>0</v>
      </c>
      <c r="F145" s="216"/>
      <c r="G145" s="216">
        <v>0</v>
      </c>
      <c r="H145" s="217">
        <v>5</v>
      </c>
      <c r="I145" s="216">
        <v>10</v>
      </c>
      <c r="J145" s="216"/>
      <c r="K145" s="216">
        <v>15</v>
      </c>
      <c r="L145" s="217">
        <v>20</v>
      </c>
      <c r="M145" s="216">
        <v>25</v>
      </c>
      <c r="N145" s="218"/>
    </row>
    <row r="146" spans="1:14" s="177" customFormat="1" ht="176.25" customHeight="1">
      <c r="A146" s="520" t="s">
        <v>161</v>
      </c>
      <c r="B146" s="228" t="s">
        <v>162</v>
      </c>
      <c r="C146" s="229">
        <v>0</v>
      </c>
      <c r="D146" s="28" t="s">
        <v>158</v>
      </c>
      <c r="E146" s="229">
        <v>0</v>
      </c>
      <c r="F146" s="229"/>
      <c r="G146" s="229"/>
      <c r="H146" s="229">
        <v>10</v>
      </c>
      <c r="I146" s="229">
        <v>25</v>
      </c>
      <c r="J146" s="229"/>
      <c r="K146" s="229">
        <v>40</v>
      </c>
      <c r="L146" s="229">
        <v>55</v>
      </c>
      <c r="M146" s="229">
        <v>70</v>
      </c>
      <c r="N146" s="176"/>
    </row>
    <row r="147" spans="1:14" s="182" customFormat="1" ht="21" thickBot="1">
      <c r="A147" s="403"/>
      <c r="B147" s="221" t="s">
        <v>54</v>
      </c>
      <c r="C147" s="217">
        <v>0</v>
      </c>
      <c r="D147" s="271">
        <v>2018</v>
      </c>
      <c r="E147" s="216">
        <v>0</v>
      </c>
      <c r="F147" s="216"/>
      <c r="G147" s="216">
        <v>0</v>
      </c>
      <c r="H147" s="217">
        <v>10</v>
      </c>
      <c r="I147" s="216">
        <v>25</v>
      </c>
      <c r="J147" s="216"/>
      <c r="K147" s="216">
        <v>40</v>
      </c>
      <c r="L147" s="217">
        <v>55</v>
      </c>
      <c r="M147" s="216">
        <v>70</v>
      </c>
      <c r="N147" s="218"/>
    </row>
    <row r="148" spans="1:14" s="153" customFormat="1" ht="21" thickBot="1">
      <c r="A148" s="415" t="s">
        <v>171</v>
      </c>
      <c r="B148" s="416"/>
      <c r="C148" s="416"/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7"/>
    </row>
    <row r="149" spans="1:14" s="153" customFormat="1" ht="19.5" customHeight="1" thickBot="1">
      <c r="A149" s="418" t="s">
        <v>172</v>
      </c>
      <c r="B149" s="419"/>
      <c r="C149" s="419"/>
      <c r="D149" s="419"/>
      <c r="E149" s="419"/>
      <c r="F149" s="419"/>
      <c r="G149" s="419"/>
      <c r="H149" s="419"/>
      <c r="I149" s="419"/>
      <c r="J149" s="419"/>
      <c r="K149" s="419"/>
      <c r="L149" s="419"/>
      <c r="M149" s="419"/>
      <c r="N149" s="420"/>
    </row>
    <row r="150" spans="1:14" s="153" customFormat="1" ht="145.5" customHeight="1" thickBot="1">
      <c r="A150" s="154" t="s">
        <v>11</v>
      </c>
      <c r="B150" s="280" t="s">
        <v>173</v>
      </c>
      <c r="C150" s="156">
        <v>1</v>
      </c>
      <c r="D150" s="281" t="s">
        <v>174</v>
      </c>
      <c r="E150" s="156">
        <v>1</v>
      </c>
      <c r="F150" s="156"/>
      <c r="G150" s="156"/>
      <c r="H150" s="156">
        <v>1</v>
      </c>
      <c r="I150" s="156">
        <v>1</v>
      </c>
      <c r="J150" s="156"/>
      <c r="K150" s="156">
        <v>1</v>
      </c>
      <c r="L150" s="156">
        <v>1</v>
      </c>
      <c r="M150" s="156">
        <v>1</v>
      </c>
      <c r="N150" s="158"/>
    </row>
    <row r="151" spans="1:14" s="153" customFormat="1" ht="68.25" customHeight="1" thickBot="1">
      <c r="A151" s="154" t="s">
        <v>120</v>
      </c>
      <c r="B151" s="280" t="s">
        <v>175</v>
      </c>
      <c r="C151" s="156">
        <v>0</v>
      </c>
      <c r="D151" s="281" t="s">
        <v>174</v>
      </c>
      <c r="E151" s="156">
        <v>2</v>
      </c>
      <c r="F151" s="156"/>
      <c r="G151" s="156"/>
      <c r="H151" s="156">
        <v>5</v>
      </c>
      <c r="I151" s="156">
        <v>10</v>
      </c>
      <c r="J151" s="156"/>
      <c r="K151" s="156">
        <v>15</v>
      </c>
      <c r="L151" s="156">
        <v>20</v>
      </c>
      <c r="M151" s="156">
        <v>30</v>
      </c>
      <c r="N151" s="158"/>
    </row>
    <row r="152" spans="1:14" s="177" customFormat="1" ht="123" customHeight="1">
      <c r="A152" s="421" t="s">
        <v>122</v>
      </c>
      <c r="B152" s="282" t="s">
        <v>176</v>
      </c>
      <c r="C152" s="283" t="s">
        <v>161</v>
      </c>
      <c r="D152" s="284" t="s">
        <v>129</v>
      </c>
      <c r="E152" s="283">
        <v>9</v>
      </c>
      <c r="F152" s="285"/>
      <c r="G152" s="283"/>
      <c r="H152" s="283">
        <v>12</v>
      </c>
      <c r="I152" s="283">
        <v>15</v>
      </c>
      <c r="J152" s="283"/>
      <c r="K152" s="283">
        <v>20</v>
      </c>
      <c r="L152" s="283">
        <v>25</v>
      </c>
      <c r="M152" s="283">
        <v>30</v>
      </c>
      <c r="N152" s="188"/>
    </row>
    <row r="153" spans="1:14" s="177" customFormat="1" ht="24" customHeight="1">
      <c r="A153" s="422"/>
      <c r="B153" s="221" t="s">
        <v>54</v>
      </c>
      <c r="C153" s="286">
        <v>5</v>
      </c>
      <c r="D153" s="287">
        <v>43101</v>
      </c>
      <c r="E153" s="286">
        <v>9</v>
      </c>
      <c r="F153" s="286"/>
      <c r="G153" s="286"/>
      <c r="H153" s="286">
        <v>12</v>
      </c>
      <c r="I153" s="286">
        <v>15</v>
      </c>
      <c r="J153" s="286"/>
      <c r="K153" s="286">
        <v>20</v>
      </c>
      <c r="L153" s="286">
        <v>25</v>
      </c>
      <c r="M153" s="286">
        <v>30</v>
      </c>
      <c r="N153" s="288"/>
    </row>
    <row r="154" spans="1:14" s="177" customFormat="1" ht="18.75">
      <c r="A154" s="422"/>
      <c r="B154" s="289" t="s">
        <v>177</v>
      </c>
      <c r="C154" s="290"/>
      <c r="D154" s="291"/>
      <c r="E154" s="292"/>
      <c r="F154" s="292"/>
      <c r="G154" s="292"/>
      <c r="H154" s="290"/>
      <c r="I154" s="290"/>
      <c r="J154" s="290"/>
      <c r="K154" s="290"/>
      <c r="L154" s="290"/>
      <c r="M154" s="290"/>
      <c r="N154" s="293"/>
    </row>
    <row r="155" spans="1:14" s="110" customFormat="1">
      <c r="A155" s="126">
        <v>2</v>
      </c>
      <c r="B155" s="429" t="s">
        <v>37</v>
      </c>
      <c r="C155" s="430"/>
      <c r="D155" s="430"/>
      <c r="E155" s="430"/>
      <c r="F155" s="430"/>
      <c r="G155" s="430"/>
      <c r="H155" s="430"/>
      <c r="I155" s="430"/>
      <c r="J155" s="430"/>
      <c r="K155" s="430"/>
      <c r="L155" s="430"/>
      <c r="M155" s="430"/>
      <c r="N155" s="431"/>
    </row>
    <row r="156" spans="1:14" s="110" customFormat="1" ht="40.5" customHeight="1">
      <c r="A156" s="410" t="s">
        <v>27</v>
      </c>
      <c r="B156" s="413" t="s">
        <v>41</v>
      </c>
      <c r="C156" s="409"/>
      <c r="D156" s="127" t="s">
        <v>14</v>
      </c>
      <c r="E156" s="131">
        <f>SUM(E157:E159)</f>
        <v>5.3321182499999997</v>
      </c>
      <c r="F156" s="131">
        <f>SUM(F157:F159)</f>
        <v>3.7829435600000001</v>
      </c>
      <c r="G156" s="112"/>
      <c r="H156" s="112"/>
      <c r="I156" s="112"/>
      <c r="J156" s="438" t="s">
        <v>108</v>
      </c>
      <c r="K156" s="112"/>
      <c r="L156" s="112"/>
      <c r="M156" s="112"/>
      <c r="N156" s="112"/>
    </row>
    <row r="157" spans="1:14" s="110" customFormat="1">
      <c r="A157" s="411"/>
      <c r="B157" s="382"/>
      <c r="C157" s="405"/>
      <c r="D157" s="123" t="s">
        <v>15</v>
      </c>
      <c r="E157" s="131"/>
      <c r="F157" s="131"/>
      <c r="G157" s="112"/>
      <c r="H157" s="112"/>
      <c r="I157" s="112"/>
      <c r="J157" s="432"/>
      <c r="K157" s="112"/>
      <c r="L157" s="112"/>
      <c r="M157" s="112"/>
      <c r="N157" s="112"/>
    </row>
    <row r="158" spans="1:14" s="110" customFormat="1">
      <c r="A158" s="411"/>
      <c r="B158" s="382"/>
      <c r="C158" s="405"/>
      <c r="D158" s="123" t="s">
        <v>9</v>
      </c>
      <c r="E158" s="131">
        <v>5.279325</v>
      </c>
      <c r="F158" s="131">
        <v>3.7451141200000002</v>
      </c>
      <c r="G158" s="112"/>
      <c r="H158" s="112"/>
      <c r="I158" s="112"/>
      <c r="J158" s="432"/>
      <c r="K158" s="112"/>
      <c r="L158" s="112"/>
      <c r="M158" s="112"/>
      <c r="N158" s="112"/>
    </row>
    <row r="159" spans="1:14" s="110" customFormat="1">
      <c r="A159" s="412"/>
      <c r="B159" s="414"/>
      <c r="C159" s="406"/>
      <c r="D159" s="129" t="s">
        <v>10</v>
      </c>
      <c r="E159" s="131">
        <v>5.279325E-2</v>
      </c>
      <c r="F159" s="131">
        <v>3.7829439999999999E-2</v>
      </c>
      <c r="G159" s="112"/>
      <c r="H159" s="112"/>
      <c r="I159" s="112"/>
      <c r="J159" s="439"/>
      <c r="K159" s="112"/>
      <c r="L159" s="112"/>
      <c r="M159" s="112"/>
      <c r="N159" s="112"/>
    </row>
    <row r="160" spans="1:14" s="110" customFormat="1">
      <c r="A160" s="410" t="s">
        <v>104</v>
      </c>
      <c r="B160" s="413" t="s">
        <v>102</v>
      </c>
      <c r="C160" s="409"/>
      <c r="D160" s="127" t="s">
        <v>14</v>
      </c>
      <c r="E160" s="131">
        <f>SUM(E162:E163)</f>
        <v>1.1905430000000001</v>
      </c>
      <c r="F160" s="131">
        <f>SUM(F161:F164)</f>
        <v>4.1905429600000001</v>
      </c>
      <c r="G160" s="112"/>
      <c r="H160" s="112"/>
      <c r="I160" s="112"/>
      <c r="J160" s="438" t="s">
        <v>114</v>
      </c>
      <c r="K160" s="112"/>
      <c r="L160" s="112"/>
      <c r="M160" s="112"/>
      <c r="N160" s="112"/>
    </row>
    <row r="161" spans="1:14" s="110" customFormat="1">
      <c r="A161" s="411"/>
      <c r="B161" s="382"/>
      <c r="C161" s="405"/>
      <c r="D161" s="123" t="s">
        <v>15</v>
      </c>
      <c r="E161" s="131"/>
      <c r="F161" s="131"/>
      <c r="G161" s="112"/>
      <c r="H161" s="112"/>
      <c r="I161" s="112"/>
      <c r="J161" s="432"/>
      <c r="K161" s="112"/>
      <c r="L161" s="112"/>
      <c r="M161" s="112"/>
      <c r="N161" s="112"/>
    </row>
    <row r="162" spans="1:14" s="110" customFormat="1">
      <c r="A162" s="411"/>
      <c r="B162" s="382"/>
      <c r="C162" s="405"/>
      <c r="D162" s="123" t="s">
        <v>9</v>
      </c>
      <c r="E162" s="131">
        <v>1.17863757</v>
      </c>
      <c r="F162" s="131">
        <v>1.17863757</v>
      </c>
      <c r="G162" s="112"/>
      <c r="H162" s="112"/>
      <c r="I162" s="112"/>
      <c r="J162" s="432"/>
      <c r="K162" s="112"/>
      <c r="L162" s="112"/>
      <c r="M162" s="112"/>
      <c r="N162" s="112"/>
    </row>
    <row r="163" spans="1:14" s="110" customFormat="1">
      <c r="A163" s="412"/>
      <c r="B163" s="414"/>
      <c r="C163" s="406"/>
      <c r="D163" s="124" t="s">
        <v>10</v>
      </c>
      <c r="E163" s="131">
        <v>1.190543E-2</v>
      </c>
      <c r="F163" s="131">
        <v>1.190543E-2</v>
      </c>
      <c r="G163" s="112"/>
      <c r="H163" s="112"/>
      <c r="I163" s="112"/>
      <c r="J163" s="439"/>
      <c r="K163" s="112"/>
      <c r="L163" s="112"/>
      <c r="M163" s="112"/>
      <c r="N163" s="112"/>
    </row>
    <row r="164" spans="1:14" s="110" customFormat="1">
      <c r="A164" s="410" t="s">
        <v>105</v>
      </c>
      <c r="B164" s="413" t="s">
        <v>48</v>
      </c>
      <c r="C164" s="409"/>
      <c r="D164" s="122" t="s">
        <v>14</v>
      </c>
      <c r="E164" s="131">
        <f>SUM(E166:E167)</f>
        <v>2.9999999599999998</v>
      </c>
      <c r="F164" s="131">
        <f>SUM(F165:F167)</f>
        <v>2.9999999599999998</v>
      </c>
      <c r="G164" s="112"/>
      <c r="H164" s="112"/>
      <c r="I164" s="112"/>
      <c r="J164" s="438" t="s">
        <v>113</v>
      </c>
      <c r="K164" s="112"/>
      <c r="L164" s="112"/>
      <c r="M164" s="112"/>
      <c r="N164" s="112"/>
    </row>
    <row r="165" spans="1:14" s="110" customFormat="1">
      <c r="A165" s="411"/>
      <c r="B165" s="382"/>
      <c r="C165" s="405"/>
      <c r="D165" s="123" t="s">
        <v>15</v>
      </c>
      <c r="E165" s="131"/>
      <c r="F165" s="131"/>
      <c r="G165" s="112"/>
      <c r="H165" s="112"/>
      <c r="I165" s="112"/>
      <c r="J165" s="432"/>
      <c r="K165" s="112"/>
      <c r="L165" s="112"/>
      <c r="M165" s="112"/>
      <c r="N165" s="112"/>
    </row>
    <row r="166" spans="1:14" s="110" customFormat="1">
      <c r="A166" s="411"/>
      <c r="B166" s="382"/>
      <c r="C166" s="405"/>
      <c r="D166" s="123" t="s">
        <v>9</v>
      </c>
      <c r="E166" s="131">
        <v>2.9699999699999999</v>
      </c>
      <c r="F166" s="131">
        <v>2.9699999699999999</v>
      </c>
      <c r="G166" s="112"/>
      <c r="H166" s="112"/>
      <c r="I166" s="112"/>
      <c r="J166" s="432"/>
      <c r="K166" s="112"/>
      <c r="L166" s="112"/>
      <c r="M166" s="112"/>
      <c r="N166" s="112"/>
    </row>
    <row r="167" spans="1:14" s="130" customFormat="1">
      <c r="A167" s="412"/>
      <c r="B167" s="414"/>
      <c r="C167" s="406"/>
      <c r="D167" s="124" t="s">
        <v>10</v>
      </c>
      <c r="E167" s="131">
        <v>2.9999990000000001E-2</v>
      </c>
      <c r="F167" s="131">
        <v>2.9999990000000001E-2</v>
      </c>
      <c r="G167" s="112"/>
      <c r="H167" s="112"/>
      <c r="I167" s="112"/>
      <c r="J167" s="439"/>
      <c r="K167" s="112"/>
      <c r="L167" s="112"/>
      <c r="M167" s="112"/>
      <c r="N167" s="112"/>
    </row>
    <row r="168" spans="1:14" s="130" customFormat="1">
      <c r="A168" s="410" t="s">
        <v>106</v>
      </c>
      <c r="B168" s="413" t="s">
        <v>49</v>
      </c>
      <c r="C168" s="409"/>
      <c r="D168" s="122" t="s">
        <v>14</v>
      </c>
      <c r="E168" s="131">
        <f>SUM(E169:E171)</f>
        <v>1.21212122</v>
      </c>
      <c r="F168" s="131">
        <f>SUM(F169:F171)</f>
        <v>1.21212122</v>
      </c>
      <c r="G168" s="112"/>
      <c r="H168" s="112"/>
      <c r="I168" s="112"/>
      <c r="J168" s="438" t="s">
        <v>112</v>
      </c>
      <c r="K168" s="112"/>
      <c r="L168" s="112"/>
      <c r="M168" s="112"/>
      <c r="N168" s="112"/>
    </row>
    <row r="169" spans="1:14" s="130" customFormat="1">
      <c r="A169" s="411"/>
      <c r="B169" s="382"/>
      <c r="C169" s="405"/>
      <c r="D169" s="123" t="s">
        <v>15</v>
      </c>
      <c r="E169" s="131"/>
      <c r="F169" s="131"/>
      <c r="G169" s="112"/>
      <c r="H169" s="112"/>
      <c r="I169" s="112"/>
      <c r="J169" s="432"/>
      <c r="K169" s="112"/>
      <c r="L169" s="112"/>
      <c r="M169" s="112"/>
      <c r="N169" s="112"/>
    </row>
    <row r="170" spans="1:14" s="130" customFormat="1">
      <c r="A170" s="411"/>
      <c r="B170" s="382"/>
      <c r="C170" s="405"/>
      <c r="D170" s="123" t="s">
        <v>9</v>
      </c>
      <c r="E170" s="131">
        <v>1.2</v>
      </c>
      <c r="F170" s="131">
        <v>1.2</v>
      </c>
      <c r="G170" s="112"/>
      <c r="H170" s="112"/>
      <c r="I170" s="112"/>
      <c r="J170" s="432"/>
      <c r="K170" s="112"/>
      <c r="L170" s="112"/>
      <c r="M170" s="112"/>
      <c r="N170" s="112"/>
    </row>
    <row r="171" spans="1:14" s="110" customFormat="1">
      <c r="A171" s="412"/>
      <c r="B171" s="414"/>
      <c r="C171" s="406"/>
      <c r="D171" s="124" t="s">
        <v>10</v>
      </c>
      <c r="E171" s="131">
        <v>1.212122E-2</v>
      </c>
      <c r="F171" s="131">
        <v>1.212122E-2</v>
      </c>
      <c r="G171" s="112"/>
      <c r="H171" s="112"/>
      <c r="I171" s="112"/>
      <c r="J171" s="439"/>
      <c r="K171" s="112"/>
      <c r="L171" s="112"/>
      <c r="M171" s="112"/>
      <c r="N171" s="112"/>
    </row>
    <row r="172" spans="1:14" s="110" customFormat="1">
      <c r="A172" s="410" t="s">
        <v>107</v>
      </c>
      <c r="B172" s="413" t="s">
        <v>82</v>
      </c>
      <c r="C172" s="409"/>
      <c r="D172" s="122" t="s">
        <v>14</v>
      </c>
      <c r="E172" s="131">
        <f>SUM(E173:E175)</f>
        <v>1.23125</v>
      </c>
      <c r="F172" s="131">
        <f>SUM(F173:F175)</f>
        <v>1.23125</v>
      </c>
      <c r="G172" s="112"/>
      <c r="H172" s="112"/>
      <c r="I172" s="112"/>
      <c r="J172" s="438" t="s">
        <v>76</v>
      </c>
      <c r="K172" s="112"/>
      <c r="L172" s="112"/>
      <c r="M172" s="112"/>
      <c r="N172" s="112"/>
    </row>
    <row r="173" spans="1:14" s="110" customFormat="1">
      <c r="A173" s="411"/>
      <c r="B173" s="382"/>
      <c r="C173" s="405"/>
      <c r="D173" s="123" t="s">
        <v>15</v>
      </c>
      <c r="E173" s="131"/>
      <c r="F173" s="131"/>
      <c r="G173" s="112"/>
      <c r="H173" s="112"/>
      <c r="I173" s="112"/>
      <c r="J173" s="432"/>
      <c r="K173" s="112"/>
      <c r="L173" s="112"/>
      <c r="M173" s="112"/>
      <c r="N173" s="112"/>
    </row>
    <row r="174" spans="1:14" s="110" customFormat="1">
      <c r="A174" s="411"/>
      <c r="B174" s="382"/>
      <c r="C174" s="405"/>
      <c r="D174" s="123" t="s">
        <v>9</v>
      </c>
      <c r="E174" s="131">
        <v>1.2189375</v>
      </c>
      <c r="F174" s="131">
        <v>1.2189375</v>
      </c>
      <c r="G174" s="112"/>
      <c r="H174" s="112"/>
      <c r="I174" s="112"/>
      <c r="J174" s="432"/>
      <c r="K174" s="112"/>
      <c r="L174" s="112"/>
      <c r="M174" s="112"/>
      <c r="N174" s="112"/>
    </row>
    <row r="175" spans="1:14" s="110" customFormat="1">
      <c r="A175" s="412"/>
      <c r="B175" s="414"/>
      <c r="C175" s="406"/>
      <c r="D175" s="124" t="s">
        <v>10</v>
      </c>
      <c r="E175" s="131">
        <v>1.2312500000000001E-2</v>
      </c>
      <c r="F175" s="131">
        <v>1.2312500000000001E-2</v>
      </c>
      <c r="G175" s="112"/>
      <c r="H175" s="112"/>
      <c r="I175" s="112"/>
      <c r="J175" s="432"/>
      <c r="K175" s="112"/>
      <c r="L175" s="112"/>
      <c r="M175" s="112"/>
      <c r="N175" s="112"/>
    </row>
    <row r="176" spans="1:14" s="110" customFormat="1">
      <c r="A176" s="125" t="s">
        <v>36</v>
      </c>
      <c r="B176" s="84"/>
      <c r="C176" s="30"/>
      <c r="D176" s="124"/>
      <c r="E176" s="128"/>
      <c r="F176" s="128"/>
      <c r="G176" s="112"/>
      <c r="H176" s="112"/>
      <c r="I176" s="112"/>
      <c r="J176" s="439"/>
      <c r="K176" s="112"/>
      <c r="L176" s="112"/>
      <c r="M176" s="112"/>
      <c r="N176" s="112"/>
    </row>
    <row r="177" spans="1:14">
      <c r="A177" s="37">
        <v>3</v>
      </c>
      <c r="B177" s="435" t="s">
        <v>30</v>
      </c>
      <c r="C177" s="436"/>
      <c r="D177" s="436"/>
      <c r="E177" s="436"/>
      <c r="F177" s="436"/>
      <c r="G177" s="436"/>
      <c r="H177" s="436"/>
      <c r="I177" s="436"/>
      <c r="J177" s="436"/>
      <c r="K177" s="436"/>
      <c r="L177" s="436"/>
      <c r="M177" s="436"/>
      <c r="N177" s="437"/>
    </row>
    <row r="178" spans="1:14" s="17" customFormat="1">
      <c r="A178" s="443" t="s">
        <v>32</v>
      </c>
      <c r="B178" s="413" t="s">
        <v>45</v>
      </c>
      <c r="C178" s="446"/>
      <c r="D178" s="29" t="s">
        <v>14</v>
      </c>
      <c r="E178" s="38"/>
      <c r="F178" s="38"/>
      <c r="G178" s="38"/>
      <c r="H178" s="38"/>
      <c r="I178" s="38">
        <v>130</v>
      </c>
      <c r="J178" s="440"/>
      <c r="K178" s="38"/>
      <c r="L178" s="38"/>
      <c r="M178" s="38"/>
      <c r="N178" s="38"/>
    </row>
    <row r="179" spans="1:14" s="17" customFormat="1">
      <c r="A179" s="444"/>
      <c r="B179" s="382"/>
      <c r="C179" s="447"/>
      <c r="D179" s="6" t="s">
        <v>15</v>
      </c>
      <c r="E179" s="38"/>
      <c r="F179" s="38"/>
      <c r="G179" s="38"/>
      <c r="H179" s="38"/>
      <c r="I179" s="38"/>
      <c r="J179" s="441"/>
      <c r="K179" s="38"/>
      <c r="L179" s="38"/>
      <c r="M179" s="38"/>
      <c r="N179" s="38"/>
    </row>
    <row r="180" spans="1:14" s="17" customFormat="1">
      <c r="A180" s="444"/>
      <c r="B180" s="382"/>
      <c r="C180" s="447"/>
      <c r="D180" s="6" t="s">
        <v>9</v>
      </c>
      <c r="E180" s="38"/>
      <c r="F180" s="38"/>
      <c r="G180" s="38"/>
      <c r="H180" s="38"/>
      <c r="I180" s="38">
        <v>130</v>
      </c>
      <c r="J180" s="441"/>
      <c r="K180" s="38"/>
      <c r="L180" s="38"/>
      <c r="M180" s="38"/>
      <c r="N180" s="38"/>
    </row>
    <row r="181" spans="1:14" s="17" customFormat="1">
      <c r="A181" s="445"/>
      <c r="B181" s="414"/>
      <c r="C181" s="448"/>
      <c r="D181" s="8" t="s">
        <v>10</v>
      </c>
      <c r="E181" s="38"/>
      <c r="F181" s="38"/>
      <c r="G181" s="38"/>
      <c r="H181" s="38"/>
      <c r="I181" s="38"/>
      <c r="J181" s="442"/>
      <c r="K181" s="38"/>
      <c r="L181" s="38"/>
      <c r="M181" s="38"/>
      <c r="N181" s="38"/>
    </row>
    <row r="182" spans="1:14" s="25" customFormat="1">
      <c r="A182" s="37">
        <v>4</v>
      </c>
      <c r="B182" s="435" t="s">
        <v>31</v>
      </c>
      <c r="C182" s="436"/>
      <c r="D182" s="436"/>
      <c r="E182" s="436"/>
      <c r="F182" s="436"/>
      <c r="G182" s="436"/>
      <c r="H182" s="436"/>
      <c r="I182" s="436"/>
      <c r="J182" s="436"/>
      <c r="K182" s="436"/>
      <c r="L182" s="436"/>
      <c r="M182" s="436"/>
      <c r="N182" s="437"/>
    </row>
    <row r="183" spans="1:14" ht="20.25" customHeight="1">
      <c r="A183" s="443" t="s">
        <v>33</v>
      </c>
      <c r="B183" s="516" t="s">
        <v>77</v>
      </c>
      <c r="C183" s="446"/>
      <c r="D183" s="29" t="s">
        <v>14</v>
      </c>
      <c r="E183" s="132">
        <f>SUM(E184:E186)</f>
        <v>5.8615080800000001</v>
      </c>
      <c r="F183" s="132">
        <f>SUM(F184:F186)</f>
        <v>5.8615080800000001</v>
      </c>
      <c r="G183" s="33"/>
      <c r="H183" s="33"/>
      <c r="I183" s="33"/>
      <c r="J183" s="423" t="s">
        <v>78</v>
      </c>
      <c r="K183" s="33"/>
      <c r="L183" s="33"/>
      <c r="M183" s="33"/>
      <c r="N183" s="33"/>
    </row>
    <row r="184" spans="1:14">
      <c r="A184" s="444"/>
      <c r="B184" s="516"/>
      <c r="C184" s="447"/>
      <c r="D184" s="6" t="s">
        <v>15</v>
      </c>
      <c r="E184" s="132"/>
      <c r="F184" s="132"/>
      <c r="G184" s="33"/>
      <c r="H184" s="33"/>
      <c r="I184" s="33"/>
      <c r="J184" s="424"/>
      <c r="K184" s="33"/>
      <c r="L184" s="33"/>
      <c r="M184" s="33"/>
      <c r="N184" s="33"/>
    </row>
    <row r="185" spans="1:14">
      <c r="A185" s="444"/>
      <c r="B185" s="516"/>
      <c r="C185" s="447"/>
      <c r="D185" s="6" t="s">
        <v>9</v>
      </c>
      <c r="E185" s="132">
        <v>5.8028930000000001</v>
      </c>
      <c r="F185" s="132">
        <v>5.8028930000000001</v>
      </c>
      <c r="G185" s="33"/>
      <c r="H185" s="33"/>
      <c r="I185" s="33"/>
      <c r="J185" s="424"/>
      <c r="K185" s="33"/>
      <c r="L185" s="33"/>
      <c r="M185" s="33"/>
      <c r="N185" s="33"/>
    </row>
    <row r="186" spans="1:14" ht="21" thickBot="1">
      <c r="A186" s="445"/>
      <c r="B186" s="516"/>
      <c r="C186" s="448"/>
      <c r="D186" s="7" t="s">
        <v>10</v>
      </c>
      <c r="E186" s="132">
        <v>5.861508E-2</v>
      </c>
      <c r="F186" s="132">
        <v>5.861508E-2</v>
      </c>
      <c r="G186" s="33"/>
      <c r="H186" s="33"/>
      <c r="I186" s="33"/>
      <c r="J186" s="425"/>
      <c r="K186" s="33"/>
      <c r="L186" s="33"/>
      <c r="M186" s="33"/>
      <c r="N186" s="33"/>
    </row>
    <row r="187" spans="1:14" s="153" customFormat="1" ht="21" thickBot="1">
      <c r="A187" s="415" t="s">
        <v>165</v>
      </c>
      <c r="B187" s="416"/>
      <c r="C187" s="416"/>
      <c r="D187" s="416"/>
      <c r="E187" s="416"/>
      <c r="F187" s="416"/>
      <c r="G187" s="416"/>
      <c r="H187" s="416"/>
      <c r="I187" s="416"/>
      <c r="J187" s="416"/>
      <c r="K187" s="416"/>
      <c r="L187" s="416"/>
      <c r="M187" s="416"/>
      <c r="N187" s="417"/>
    </row>
    <row r="188" spans="1:14" s="153" customFormat="1" ht="19.5" customHeight="1" thickBot="1">
      <c r="A188" s="522" t="s">
        <v>166</v>
      </c>
      <c r="B188" s="523"/>
      <c r="C188" s="523"/>
      <c r="D188" s="523"/>
      <c r="E188" s="523"/>
      <c r="F188" s="523"/>
      <c r="G188" s="523"/>
      <c r="H188" s="523"/>
      <c r="I188" s="523"/>
      <c r="J188" s="523"/>
      <c r="K188" s="523"/>
      <c r="L188" s="523"/>
      <c r="M188" s="523"/>
      <c r="N188" s="524"/>
    </row>
    <row r="189" spans="1:14" s="273" customFormat="1" ht="86.25" customHeight="1" thickBot="1">
      <c r="A189" s="533" t="s">
        <v>11</v>
      </c>
      <c r="B189" s="534" t="s">
        <v>167</v>
      </c>
      <c r="C189" s="535">
        <v>1</v>
      </c>
      <c r="D189" s="536" t="s">
        <v>129</v>
      </c>
      <c r="E189" s="535">
        <v>4</v>
      </c>
      <c r="F189" s="535"/>
      <c r="G189" s="535"/>
      <c r="H189" s="535">
        <v>5</v>
      </c>
      <c r="I189" s="535">
        <v>6</v>
      </c>
      <c r="J189" s="535"/>
      <c r="K189" s="535">
        <v>7</v>
      </c>
      <c r="L189" s="535">
        <v>8</v>
      </c>
      <c r="M189" s="535">
        <v>8</v>
      </c>
      <c r="N189" s="537"/>
    </row>
    <row r="190" spans="1:14" s="273" customFormat="1" ht="60.75" customHeight="1" thickBot="1">
      <c r="A190" s="538" t="s">
        <v>120</v>
      </c>
      <c r="B190" s="539" t="s">
        <v>168</v>
      </c>
      <c r="C190" s="540">
        <v>0</v>
      </c>
      <c r="D190" s="541" t="s">
        <v>129</v>
      </c>
      <c r="E190" s="540">
        <v>6</v>
      </c>
      <c r="F190" s="540"/>
      <c r="G190" s="540">
        <v>7</v>
      </c>
      <c r="H190" s="540">
        <v>8</v>
      </c>
      <c r="I190" s="540">
        <v>8</v>
      </c>
      <c r="J190" s="540"/>
      <c r="K190" s="540">
        <v>8</v>
      </c>
      <c r="L190" s="540">
        <v>8</v>
      </c>
      <c r="M190" s="540">
        <v>8</v>
      </c>
      <c r="N190" s="542"/>
    </row>
    <row r="191" spans="1:14" s="273" customFormat="1" ht="42" customHeight="1" thickBot="1">
      <c r="A191" s="323" t="s">
        <v>122</v>
      </c>
      <c r="B191" s="543" t="s">
        <v>169</v>
      </c>
      <c r="C191" s="544">
        <v>0</v>
      </c>
      <c r="D191" s="545">
        <v>43101</v>
      </c>
      <c r="E191" s="544"/>
      <c r="F191" s="544"/>
      <c r="G191" s="544"/>
      <c r="H191" s="544"/>
      <c r="I191" s="544"/>
      <c r="J191" s="544"/>
      <c r="K191" s="544"/>
      <c r="L191" s="544"/>
      <c r="M191" s="544"/>
      <c r="N191" s="546"/>
    </row>
    <row r="192" spans="1:14" s="153" customFormat="1" ht="19.5" customHeight="1" thickBot="1">
      <c r="A192" s="547" t="s">
        <v>283</v>
      </c>
      <c r="B192" s="548"/>
      <c r="C192" s="548"/>
      <c r="D192" s="548"/>
      <c r="E192" s="548"/>
      <c r="F192" s="548"/>
      <c r="G192" s="548"/>
      <c r="H192" s="548"/>
      <c r="I192" s="548"/>
      <c r="J192" s="548"/>
      <c r="K192" s="548"/>
      <c r="L192" s="548"/>
      <c r="M192" s="548"/>
      <c r="N192" s="549"/>
    </row>
    <row r="193" spans="1:14" s="273" customFormat="1" ht="86.25" customHeight="1" thickBot="1">
      <c r="A193" s="533" t="s">
        <v>11</v>
      </c>
      <c r="B193" s="534" t="s">
        <v>284</v>
      </c>
      <c r="C193" s="535">
        <v>1</v>
      </c>
      <c r="D193" s="536" t="s">
        <v>129</v>
      </c>
      <c r="E193" s="535">
        <v>0</v>
      </c>
      <c r="F193" s="535"/>
      <c r="G193" s="535"/>
      <c r="H193" s="535">
        <v>1</v>
      </c>
      <c r="I193" s="535">
        <v>1</v>
      </c>
      <c r="J193" s="535"/>
      <c r="K193" s="535">
        <v>1</v>
      </c>
      <c r="L193" s="535">
        <v>1</v>
      </c>
      <c r="M193" s="535">
        <v>1</v>
      </c>
      <c r="N193" s="537"/>
    </row>
    <row r="194" spans="1:14" s="273" customFormat="1" ht="86.25" customHeight="1" thickBot="1">
      <c r="A194" s="533" t="s">
        <v>11</v>
      </c>
      <c r="B194" s="550" t="s">
        <v>285</v>
      </c>
      <c r="C194" s="535">
        <v>0</v>
      </c>
      <c r="D194" s="536" t="s">
        <v>129</v>
      </c>
      <c r="E194" s="535">
        <v>100</v>
      </c>
      <c r="F194" s="535"/>
      <c r="G194" s="535"/>
      <c r="H194" s="535">
        <v>110</v>
      </c>
      <c r="I194" s="535">
        <v>115</v>
      </c>
      <c r="J194" s="535"/>
      <c r="K194" s="535">
        <v>120</v>
      </c>
      <c r="L194" s="535">
        <v>125</v>
      </c>
      <c r="M194" s="535">
        <v>130</v>
      </c>
      <c r="N194" s="537"/>
    </row>
    <row r="195" spans="1:14" s="153" customFormat="1" ht="19.5" customHeight="1" thickBot="1">
      <c r="A195" s="547" t="s">
        <v>286</v>
      </c>
      <c r="B195" s="548"/>
      <c r="C195" s="548"/>
      <c r="D195" s="548"/>
      <c r="E195" s="548"/>
      <c r="F195" s="548"/>
      <c r="G195" s="548"/>
      <c r="H195" s="548"/>
      <c r="I195" s="548"/>
      <c r="J195" s="548"/>
      <c r="K195" s="548"/>
      <c r="L195" s="548"/>
      <c r="M195" s="548"/>
      <c r="N195" s="549"/>
    </row>
    <row r="196" spans="1:14" s="273" customFormat="1" ht="86.25" customHeight="1" thickBot="1">
      <c r="A196" s="533" t="s">
        <v>11</v>
      </c>
      <c r="B196" s="550" t="s">
        <v>287</v>
      </c>
      <c r="C196" s="535">
        <v>0</v>
      </c>
      <c r="D196" s="536" t="s">
        <v>129</v>
      </c>
      <c r="E196" s="535">
        <v>0</v>
      </c>
      <c r="F196" s="535"/>
      <c r="G196" s="535"/>
      <c r="H196" s="535">
        <v>1</v>
      </c>
      <c r="I196" s="535">
        <v>1</v>
      </c>
      <c r="J196" s="535"/>
      <c r="K196" s="535">
        <v>1</v>
      </c>
      <c r="L196" s="535">
        <v>1</v>
      </c>
      <c r="M196" s="535">
        <v>1</v>
      </c>
      <c r="N196" s="537"/>
    </row>
    <row r="197" spans="1:14" s="182" customFormat="1" ht="21" thickBot="1">
      <c r="A197" s="274"/>
      <c r="B197" s="221" t="s">
        <v>54</v>
      </c>
      <c r="C197" s="275">
        <v>0</v>
      </c>
      <c r="D197" s="276">
        <v>43101</v>
      </c>
      <c r="E197" s="275">
        <v>0</v>
      </c>
      <c r="F197" s="275"/>
      <c r="G197" s="275"/>
      <c r="H197" s="277"/>
      <c r="I197" s="277"/>
      <c r="J197" s="278" t="s">
        <v>170</v>
      </c>
      <c r="K197" s="277"/>
      <c r="L197" s="277"/>
      <c r="M197" s="277"/>
      <c r="N197" s="279"/>
    </row>
    <row r="198" spans="1:14">
      <c r="A198" s="37">
        <v>5</v>
      </c>
      <c r="B198" s="435" t="s">
        <v>34</v>
      </c>
      <c r="C198" s="436"/>
      <c r="D198" s="436"/>
      <c r="E198" s="436"/>
      <c r="F198" s="436"/>
      <c r="G198" s="436"/>
      <c r="H198" s="436"/>
      <c r="I198" s="436"/>
      <c r="J198" s="436"/>
      <c r="K198" s="436"/>
      <c r="L198" s="436"/>
      <c r="M198" s="436"/>
      <c r="N198" s="437"/>
    </row>
    <row r="199" spans="1:14">
      <c r="A199" s="443" t="s">
        <v>33</v>
      </c>
      <c r="B199" s="413" t="s">
        <v>42</v>
      </c>
      <c r="C199" s="446"/>
      <c r="D199" s="29" t="s">
        <v>14</v>
      </c>
      <c r="E199" s="132">
        <f>SUM(E200:E202)</f>
        <v>0.47141</v>
      </c>
      <c r="F199" s="132">
        <f>SUM(F201:F202)</f>
        <v>0.46905294999999997</v>
      </c>
      <c r="G199" s="33"/>
      <c r="H199" s="33"/>
      <c r="I199" s="33"/>
      <c r="J199" s="423" t="s">
        <v>111</v>
      </c>
      <c r="K199" s="33"/>
      <c r="L199" s="33"/>
      <c r="M199" s="33"/>
      <c r="N199" s="33"/>
    </row>
    <row r="200" spans="1:14">
      <c r="A200" s="444"/>
      <c r="B200" s="382"/>
      <c r="C200" s="447"/>
      <c r="D200" s="6" t="s">
        <v>15</v>
      </c>
      <c r="E200" s="132"/>
      <c r="F200" s="132"/>
      <c r="G200" s="33"/>
      <c r="H200" s="33"/>
      <c r="I200" s="33"/>
      <c r="J200" s="424"/>
      <c r="K200" s="33"/>
      <c r="L200" s="33"/>
      <c r="M200" s="33"/>
      <c r="N200" s="33"/>
    </row>
    <row r="201" spans="1:14">
      <c r="A201" s="444"/>
      <c r="B201" s="382"/>
      <c r="C201" s="447"/>
      <c r="D201" s="6" t="s">
        <v>9</v>
      </c>
      <c r="E201" s="132">
        <v>0.4395</v>
      </c>
      <c r="F201" s="132">
        <v>0.43730249999999998</v>
      </c>
      <c r="G201" s="33"/>
      <c r="H201" s="33"/>
      <c r="I201" s="33"/>
      <c r="J201" s="424"/>
      <c r="K201" s="33"/>
      <c r="L201" s="33"/>
      <c r="M201" s="33"/>
      <c r="N201" s="33"/>
    </row>
    <row r="202" spans="1:14">
      <c r="A202" s="445"/>
      <c r="B202" s="414"/>
      <c r="C202" s="448"/>
      <c r="D202" s="7" t="s">
        <v>10</v>
      </c>
      <c r="E202" s="132">
        <v>3.1910000000000001E-2</v>
      </c>
      <c r="F202" s="132">
        <v>3.175045E-2</v>
      </c>
      <c r="G202" s="33"/>
      <c r="H202" s="33"/>
      <c r="I202" s="33"/>
      <c r="J202" s="425"/>
      <c r="K202" s="33"/>
      <c r="L202" s="33"/>
      <c r="M202" s="33"/>
      <c r="N202" s="33"/>
    </row>
    <row r="203" spans="1:14" ht="20.25" customHeight="1">
      <c r="A203" s="443" t="s">
        <v>35</v>
      </c>
      <c r="B203" s="413" t="s">
        <v>79</v>
      </c>
      <c r="C203" s="446"/>
      <c r="D203" s="29" t="s">
        <v>14</v>
      </c>
      <c r="E203" s="132">
        <f>SUM(E204:E207)</f>
        <v>0.90855299800999989</v>
      </c>
      <c r="F203" s="132">
        <f>SUM(F204:F207)</f>
        <v>0</v>
      </c>
      <c r="G203" s="33"/>
      <c r="H203" s="33"/>
      <c r="I203" s="33"/>
      <c r="J203" s="423" t="s">
        <v>44</v>
      </c>
      <c r="K203" s="33"/>
      <c r="L203" s="33"/>
      <c r="M203" s="33"/>
      <c r="N203" s="33"/>
    </row>
    <row r="204" spans="1:14">
      <c r="A204" s="444"/>
      <c r="B204" s="382"/>
      <c r="C204" s="447"/>
      <c r="D204" s="6" t="s">
        <v>15</v>
      </c>
      <c r="E204" s="132"/>
      <c r="F204" s="132"/>
      <c r="G204" s="33"/>
      <c r="H204" s="33"/>
      <c r="I204" s="33"/>
      <c r="J204" s="424"/>
      <c r="K204" s="33"/>
      <c r="L204" s="33"/>
      <c r="M204" s="33"/>
      <c r="N204" s="33"/>
    </row>
    <row r="205" spans="1:14">
      <c r="A205" s="444"/>
      <c r="B205" s="382"/>
      <c r="C205" s="447"/>
      <c r="D205" s="6" t="s">
        <v>9</v>
      </c>
      <c r="E205" s="132">
        <v>0.90050688999999995</v>
      </c>
      <c r="F205" s="132"/>
      <c r="G205" s="33"/>
      <c r="H205" s="33"/>
      <c r="I205" s="33"/>
      <c r="J205" s="424"/>
      <c r="K205" s="33"/>
      <c r="L205" s="33"/>
      <c r="M205" s="33"/>
      <c r="N205" s="33"/>
    </row>
    <row r="206" spans="1:14">
      <c r="A206" s="444"/>
      <c r="B206" s="382"/>
      <c r="C206" s="447"/>
      <c r="D206" s="7" t="s">
        <v>10</v>
      </c>
      <c r="E206" s="132">
        <v>7.8287099999999991E-3</v>
      </c>
      <c r="F206" s="132"/>
      <c r="G206" s="33"/>
      <c r="H206" s="33"/>
      <c r="I206" s="33"/>
      <c r="J206" s="424"/>
      <c r="K206" s="33"/>
      <c r="L206" s="33"/>
      <c r="M206" s="33"/>
      <c r="N206" s="33"/>
    </row>
    <row r="207" spans="1:14">
      <c r="A207" s="445"/>
      <c r="B207" s="414"/>
      <c r="C207" s="448"/>
      <c r="D207" s="34" t="s">
        <v>43</v>
      </c>
      <c r="E207" s="133">
        <v>2.1739801000000001E-4</v>
      </c>
      <c r="F207" s="132"/>
      <c r="G207" s="33"/>
      <c r="H207" s="33"/>
      <c r="I207" s="33"/>
      <c r="J207" s="425"/>
      <c r="K207" s="33"/>
      <c r="L207" s="33"/>
      <c r="M207" s="33"/>
      <c r="N207" s="33"/>
    </row>
    <row r="208" spans="1:14">
      <c r="A208" s="513" t="s">
        <v>83</v>
      </c>
      <c r="B208" s="413" t="s">
        <v>50</v>
      </c>
      <c r="C208" s="446"/>
      <c r="D208" s="29" t="s">
        <v>14</v>
      </c>
      <c r="E208" s="132">
        <v>3.6363636600000002</v>
      </c>
      <c r="F208" s="132">
        <f>SUM(F209:F211)</f>
        <v>1.4458421299999999</v>
      </c>
      <c r="G208" s="33"/>
      <c r="H208" s="33"/>
      <c r="I208" s="33"/>
      <c r="J208" s="423" t="s">
        <v>110</v>
      </c>
      <c r="K208" s="33"/>
      <c r="L208" s="33"/>
      <c r="M208" s="33"/>
      <c r="N208" s="33"/>
    </row>
    <row r="209" spans="1:14">
      <c r="A209" s="514"/>
      <c r="B209" s="382"/>
      <c r="C209" s="447"/>
      <c r="D209" s="6" t="s">
        <v>15</v>
      </c>
      <c r="E209" s="132"/>
      <c r="F209" s="132"/>
      <c r="G209" s="33"/>
      <c r="H209" s="33"/>
      <c r="I209" s="33"/>
      <c r="J209" s="424"/>
      <c r="K209" s="33"/>
      <c r="L209" s="33"/>
      <c r="M209" s="33"/>
      <c r="N209" s="33"/>
    </row>
    <row r="210" spans="1:14">
      <c r="A210" s="514"/>
      <c r="B210" s="382"/>
      <c r="C210" s="447"/>
      <c r="D210" s="6" t="s">
        <v>9</v>
      </c>
      <c r="E210" s="132">
        <v>3.6</v>
      </c>
      <c r="F210" s="132">
        <v>1.114792</v>
      </c>
      <c r="G210" s="33"/>
      <c r="H210" s="33"/>
      <c r="I210" s="33"/>
      <c r="J210" s="424"/>
      <c r="K210" s="33"/>
      <c r="L210" s="33"/>
      <c r="M210" s="33"/>
      <c r="N210" s="33"/>
    </row>
    <row r="211" spans="1:14">
      <c r="A211" s="515"/>
      <c r="B211" s="414"/>
      <c r="C211" s="448"/>
      <c r="D211" s="7" t="s">
        <v>10</v>
      </c>
      <c r="E211" s="132">
        <v>3.6363659999999999E-2</v>
      </c>
      <c r="F211" s="132">
        <v>0.33105013</v>
      </c>
      <c r="G211" s="33"/>
      <c r="H211" s="33"/>
      <c r="I211" s="33"/>
      <c r="J211" s="425"/>
      <c r="K211" s="33"/>
      <c r="L211" s="33"/>
      <c r="M211" s="33"/>
      <c r="N211" s="33"/>
    </row>
    <row r="212" spans="1:14">
      <c r="A212" s="443" t="s">
        <v>84</v>
      </c>
      <c r="B212" s="413" t="s">
        <v>103</v>
      </c>
      <c r="C212" s="446"/>
      <c r="D212" s="29" t="s">
        <v>14</v>
      </c>
      <c r="E212" s="33">
        <f>SUM(E213:E215)</f>
        <v>0</v>
      </c>
      <c r="F212" s="33"/>
      <c r="G212" s="33"/>
      <c r="H212" s="33"/>
      <c r="I212" s="33"/>
      <c r="J212" s="423"/>
      <c r="K212" s="33"/>
      <c r="L212" s="33"/>
      <c r="M212" s="33"/>
      <c r="N212" s="33"/>
    </row>
    <row r="213" spans="1:14">
      <c r="A213" s="444"/>
      <c r="B213" s="382"/>
      <c r="C213" s="447"/>
      <c r="D213" s="6" t="s">
        <v>15</v>
      </c>
      <c r="E213" s="33"/>
      <c r="F213" s="33"/>
      <c r="G213" s="33"/>
      <c r="H213" s="33"/>
      <c r="I213" s="33"/>
      <c r="J213" s="424"/>
      <c r="K213" s="33"/>
      <c r="L213" s="33"/>
      <c r="M213" s="33"/>
      <c r="N213" s="33"/>
    </row>
    <row r="214" spans="1:14">
      <c r="A214" s="444"/>
      <c r="B214" s="382"/>
      <c r="C214" s="447"/>
      <c r="D214" s="6" t="s">
        <v>9</v>
      </c>
      <c r="E214" s="33"/>
      <c r="F214" s="33"/>
      <c r="G214" s="33"/>
      <c r="H214" s="33">
        <v>3.5</v>
      </c>
      <c r="I214" s="33"/>
      <c r="J214" s="424"/>
      <c r="K214" s="33"/>
      <c r="L214" s="33"/>
      <c r="M214" s="33"/>
      <c r="N214" s="33"/>
    </row>
    <row r="215" spans="1:14" ht="39" customHeight="1">
      <c r="A215" s="445"/>
      <c r="B215" s="414"/>
      <c r="C215" s="448"/>
      <c r="D215" s="7" t="s">
        <v>10</v>
      </c>
      <c r="E215" s="33"/>
      <c r="F215" s="33"/>
      <c r="G215" s="33"/>
      <c r="H215" s="33"/>
      <c r="I215" s="33"/>
      <c r="J215" s="425"/>
      <c r="K215" s="33"/>
      <c r="L215" s="33"/>
      <c r="M215" s="33"/>
      <c r="N215" s="33"/>
    </row>
    <row r="216" spans="1:14">
      <c r="A216" s="443" t="s">
        <v>84</v>
      </c>
      <c r="B216" s="413" t="s">
        <v>51</v>
      </c>
      <c r="C216" s="446"/>
      <c r="D216" s="29" t="s">
        <v>14</v>
      </c>
      <c r="E216" s="132">
        <v>1.21212122</v>
      </c>
      <c r="F216" s="132">
        <f>SUM(F217:F219)</f>
        <v>3.59857</v>
      </c>
      <c r="G216" s="33"/>
      <c r="H216" s="33"/>
      <c r="I216" s="33"/>
      <c r="J216" s="423" t="s">
        <v>109</v>
      </c>
      <c r="K216" s="33"/>
      <c r="L216" s="33"/>
      <c r="M216" s="33"/>
      <c r="N216" s="33"/>
    </row>
    <row r="217" spans="1:14">
      <c r="A217" s="444"/>
      <c r="B217" s="382"/>
      <c r="C217" s="447"/>
      <c r="D217" s="6" t="s">
        <v>15</v>
      </c>
      <c r="E217" s="132"/>
      <c r="F217" s="132"/>
      <c r="G217" s="33"/>
      <c r="H217" s="33"/>
      <c r="I217" s="33"/>
      <c r="J217" s="424"/>
      <c r="K217" s="33"/>
      <c r="L217" s="33"/>
      <c r="M217" s="33"/>
      <c r="N217" s="33"/>
    </row>
    <row r="218" spans="1:14">
      <c r="A218" s="444"/>
      <c r="B218" s="382"/>
      <c r="C218" s="447"/>
      <c r="D218" s="6" t="s">
        <v>9</v>
      </c>
      <c r="E218" s="132">
        <v>1.2</v>
      </c>
      <c r="F218" s="132">
        <v>3.5616973000000001</v>
      </c>
      <c r="G218" s="33"/>
      <c r="H218" s="33"/>
      <c r="I218" s="33"/>
      <c r="J218" s="424"/>
      <c r="K218" s="33"/>
      <c r="L218" s="33"/>
      <c r="M218" s="33"/>
      <c r="N218" s="33"/>
    </row>
    <row r="219" spans="1:14">
      <c r="A219" s="445"/>
      <c r="B219" s="414"/>
      <c r="C219" s="448"/>
      <c r="D219" s="7" t="s">
        <v>10</v>
      </c>
      <c r="E219" s="132">
        <v>1.212122E-2</v>
      </c>
      <c r="F219" s="132">
        <v>3.6872700000000001E-2</v>
      </c>
      <c r="G219" s="33"/>
      <c r="H219" s="33"/>
      <c r="I219" s="33"/>
      <c r="J219" s="425"/>
      <c r="K219" s="33"/>
      <c r="L219" s="33"/>
      <c r="M219" s="33"/>
      <c r="N219" s="33"/>
    </row>
    <row r="220" spans="1:14" ht="20.25" customHeight="1">
      <c r="A220" s="443" t="s">
        <v>85</v>
      </c>
      <c r="B220" s="413" t="s">
        <v>80</v>
      </c>
      <c r="C220" s="446"/>
      <c r="D220" s="29" t="s">
        <v>14</v>
      </c>
      <c r="E220" s="132">
        <f>SUM(E221:E223)</f>
        <v>2.5621199999999997</v>
      </c>
      <c r="F220" s="132">
        <f>SUM(F221:F223)</f>
        <v>2.1955821999999996</v>
      </c>
      <c r="G220" s="33"/>
      <c r="H220" s="33"/>
      <c r="I220" s="33"/>
      <c r="J220" s="423" t="s">
        <v>81</v>
      </c>
      <c r="K220" s="33"/>
      <c r="L220" s="33"/>
      <c r="M220" s="33"/>
      <c r="N220" s="33"/>
    </row>
    <row r="221" spans="1:14">
      <c r="A221" s="444"/>
      <c r="B221" s="382"/>
      <c r="C221" s="447"/>
      <c r="D221" s="6" t="s">
        <v>15</v>
      </c>
      <c r="E221" s="132"/>
      <c r="F221" s="132"/>
      <c r="G221" s="33"/>
      <c r="H221" s="33"/>
      <c r="I221" s="33"/>
      <c r="J221" s="424"/>
      <c r="K221" s="33"/>
      <c r="L221" s="33"/>
      <c r="M221" s="33"/>
      <c r="N221" s="33"/>
    </row>
    <row r="222" spans="1:14">
      <c r="A222" s="444"/>
      <c r="B222" s="382"/>
      <c r="C222" s="447"/>
      <c r="D222" s="6" t="s">
        <v>9</v>
      </c>
      <c r="E222" s="132">
        <v>2.5364987999999999</v>
      </c>
      <c r="F222" s="132">
        <v>2.0425399999999998</v>
      </c>
      <c r="G222" s="33"/>
      <c r="H222" s="33"/>
      <c r="I222" s="33"/>
      <c r="J222" s="424"/>
      <c r="K222" s="33"/>
      <c r="L222" s="33"/>
      <c r="M222" s="33"/>
      <c r="N222" s="33"/>
    </row>
    <row r="223" spans="1:14">
      <c r="A223" s="445"/>
      <c r="B223" s="414"/>
      <c r="C223" s="448"/>
      <c r="D223" s="7" t="s">
        <v>10</v>
      </c>
      <c r="E223" s="132">
        <v>2.56212E-2</v>
      </c>
      <c r="F223" s="132">
        <v>0.15304219999999999</v>
      </c>
      <c r="G223" s="33"/>
      <c r="H223" s="33"/>
      <c r="I223" s="33"/>
      <c r="J223" s="424"/>
      <c r="K223" s="33"/>
      <c r="L223" s="33"/>
      <c r="M223" s="33"/>
      <c r="N223" s="33"/>
    </row>
    <row r="224" spans="1:14" ht="21" thickBot="1">
      <c r="A224" s="32" t="s">
        <v>36</v>
      </c>
      <c r="B224" s="33"/>
      <c r="C224" s="33"/>
      <c r="D224" s="34"/>
      <c r="E224" s="85"/>
      <c r="F224" s="33"/>
      <c r="G224" s="33"/>
      <c r="H224" s="33"/>
      <c r="I224" s="33"/>
      <c r="J224" s="425"/>
      <c r="K224" s="33"/>
      <c r="L224" s="33"/>
      <c r="M224" s="33"/>
      <c r="N224" s="33"/>
    </row>
    <row r="225" spans="1:14" s="153" customFormat="1" ht="21" thickBot="1">
      <c r="A225" s="387" t="s">
        <v>178</v>
      </c>
      <c r="B225" s="388"/>
      <c r="C225" s="388"/>
      <c r="D225" s="388"/>
      <c r="E225" s="388"/>
      <c r="F225" s="388"/>
      <c r="G225" s="388"/>
      <c r="H225" s="388"/>
      <c r="I225" s="388"/>
      <c r="J225" s="388"/>
      <c r="K225" s="388"/>
      <c r="L225" s="388"/>
      <c r="M225" s="388"/>
      <c r="N225" s="397"/>
    </row>
    <row r="226" spans="1:14" s="153" customFormat="1" ht="19.5" customHeight="1" thickBot="1">
      <c r="A226" s="398" t="s">
        <v>179</v>
      </c>
      <c r="B226" s="399"/>
      <c r="C226" s="399"/>
      <c r="D226" s="399"/>
      <c r="E226" s="399"/>
      <c r="F226" s="399"/>
      <c r="G226" s="399"/>
      <c r="H226" s="399"/>
      <c r="I226" s="399"/>
      <c r="J226" s="399"/>
      <c r="K226" s="399"/>
      <c r="L226" s="399"/>
      <c r="M226" s="399"/>
      <c r="N226" s="400"/>
    </row>
    <row r="227" spans="1:14" s="177" customFormat="1" ht="98.25" customHeight="1">
      <c r="A227" s="401" t="s">
        <v>11</v>
      </c>
      <c r="B227" s="197" t="s">
        <v>180</v>
      </c>
      <c r="C227" s="199">
        <v>100</v>
      </c>
      <c r="D227" s="227">
        <v>43465</v>
      </c>
      <c r="E227" s="198">
        <v>100</v>
      </c>
      <c r="F227" s="198"/>
      <c r="G227" s="198"/>
      <c r="H227" s="198">
        <v>100</v>
      </c>
      <c r="I227" s="198">
        <v>100</v>
      </c>
      <c r="J227" s="198"/>
      <c r="K227" s="198">
        <v>100</v>
      </c>
      <c r="L227" s="198">
        <v>100</v>
      </c>
      <c r="M227" s="198">
        <v>100</v>
      </c>
      <c r="N227" s="188"/>
    </row>
    <row r="228" spans="1:14" s="182" customFormat="1" ht="21" thickBot="1">
      <c r="A228" s="402"/>
      <c r="B228" s="221" t="s">
        <v>54</v>
      </c>
      <c r="C228" s="246">
        <v>100</v>
      </c>
      <c r="D228" s="247">
        <v>43465</v>
      </c>
      <c r="E228" s="248">
        <v>100</v>
      </c>
      <c r="F228" s="206"/>
      <c r="G228" s="206"/>
      <c r="H228" s="203">
        <v>100</v>
      </c>
      <c r="I228" s="206">
        <v>100</v>
      </c>
      <c r="J228" s="206"/>
      <c r="K228" s="206">
        <v>100</v>
      </c>
      <c r="L228" s="203">
        <v>100</v>
      </c>
      <c r="M228" s="206">
        <v>100</v>
      </c>
      <c r="N228" s="207"/>
    </row>
    <row r="229" spans="1:14" s="177" customFormat="1" ht="88.5" customHeight="1">
      <c r="A229" s="401" t="s">
        <v>120</v>
      </c>
      <c r="B229" s="197" t="s">
        <v>181</v>
      </c>
      <c r="C229" s="199">
        <v>93.5</v>
      </c>
      <c r="D229" s="227">
        <v>43465</v>
      </c>
      <c r="E229" s="198">
        <v>93.5</v>
      </c>
      <c r="F229" s="198"/>
      <c r="G229" s="198"/>
      <c r="H229" s="198" t="s">
        <v>182</v>
      </c>
      <c r="I229" s="198">
        <v>100</v>
      </c>
      <c r="J229" s="198"/>
      <c r="K229" s="198">
        <v>100</v>
      </c>
      <c r="L229" s="198">
        <v>100</v>
      </c>
      <c r="M229" s="198">
        <v>100</v>
      </c>
      <c r="N229" s="188"/>
    </row>
    <row r="230" spans="1:14" s="182" customFormat="1" ht="21" thickBot="1">
      <c r="A230" s="402"/>
      <c r="B230" s="221" t="s">
        <v>54</v>
      </c>
      <c r="C230" s="246">
        <v>73.7</v>
      </c>
      <c r="D230" s="294">
        <v>43465</v>
      </c>
      <c r="E230" s="248">
        <v>73.7</v>
      </c>
      <c r="F230" s="248"/>
      <c r="G230" s="206"/>
      <c r="H230" s="203">
        <v>100</v>
      </c>
      <c r="I230" s="206">
        <v>100</v>
      </c>
      <c r="J230" s="206"/>
      <c r="K230" s="206">
        <v>100</v>
      </c>
      <c r="L230" s="203">
        <v>100</v>
      </c>
      <c r="M230" s="206">
        <v>100</v>
      </c>
      <c r="N230" s="207"/>
    </row>
    <row r="231" spans="1:14" s="177" customFormat="1" ht="145.5" customHeight="1">
      <c r="A231" s="401" t="s">
        <v>122</v>
      </c>
      <c r="B231" s="197" t="s">
        <v>183</v>
      </c>
      <c r="C231" s="199">
        <v>100</v>
      </c>
      <c r="D231" s="227">
        <v>43465</v>
      </c>
      <c r="E231" s="198">
        <v>100</v>
      </c>
      <c r="F231" s="198"/>
      <c r="G231" s="198"/>
      <c r="H231" s="198">
        <v>100</v>
      </c>
      <c r="I231" s="198">
        <v>100</v>
      </c>
      <c r="J231" s="198"/>
      <c r="K231" s="198">
        <v>100</v>
      </c>
      <c r="L231" s="198">
        <v>100</v>
      </c>
      <c r="M231" s="198">
        <v>100</v>
      </c>
      <c r="N231" s="188"/>
    </row>
    <row r="232" spans="1:14" s="182" customFormat="1" ht="21" thickBot="1">
      <c r="A232" s="403"/>
      <c r="B232" s="221" t="s">
        <v>54</v>
      </c>
      <c r="C232" s="295">
        <v>100</v>
      </c>
      <c r="D232" s="296">
        <v>43465</v>
      </c>
      <c r="E232" s="297">
        <v>100</v>
      </c>
      <c r="F232" s="297"/>
      <c r="G232" s="297"/>
      <c r="H232" s="295">
        <v>100</v>
      </c>
      <c r="I232" s="216">
        <v>100</v>
      </c>
      <c r="J232" s="216"/>
      <c r="K232" s="216">
        <v>100</v>
      </c>
      <c r="L232" s="217">
        <v>100</v>
      </c>
      <c r="M232" s="216">
        <v>100</v>
      </c>
      <c r="N232" s="218"/>
    </row>
    <row r="233" spans="1:14" s="177" customFormat="1" ht="66" customHeight="1">
      <c r="A233" s="361" t="s">
        <v>141</v>
      </c>
      <c r="B233" s="197" t="s">
        <v>184</v>
      </c>
      <c r="C233" s="199">
        <v>93.7</v>
      </c>
      <c r="D233" s="227">
        <v>43465</v>
      </c>
      <c r="E233" s="198">
        <v>93.7</v>
      </c>
      <c r="F233" s="198"/>
      <c r="G233" s="198"/>
      <c r="H233" s="198">
        <v>100</v>
      </c>
      <c r="I233" s="198">
        <v>100</v>
      </c>
      <c r="J233" s="198"/>
      <c r="K233" s="198">
        <v>100</v>
      </c>
      <c r="L233" s="198">
        <v>100</v>
      </c>
      <c r="M233" s="211">
        <v>100</v>
      </c>
      <c r="N233" s="188"/>
    </row>
    <row r="234" spans="1:14" s="182" customFormat="1" ht="21" thickBot="1">
      <c r="A234" s="362"/>
      <c r="B234" s="221" t="s">
        <v>54</v>
      </c>
      <c r="C234" s="295">
        <v>100</v>
      </c>
      <c r="D234" s="296">
        <v>43465</v>
      </c>
      <c r="E234" s="297">
        <v>100</v>
      </c>
      <c r="F234" s="297"/>
      <c r="G234" s="297"/>
      <c r="H234" s="295">
        <v>100</v>
      </c>
      <c r="I234" s="297">
        <v>100</v>
      </c>
      <c r="J234" s="216"/>
      <c r="K234" s="216">
        <v>100</v>
      </c>
      <c r="L234" s="217">
        <v>100</v>
      </c>
      <c r="M234" s="298">
        <v>100</v>
      </c>
      <c r="N234" s="218"/>
    </row>
    <row r="235" spans="1:14" s="177" customFormat="1" ht="102" customHeight="1">
      <c r="A235" s="361" t="s">
        <v>161</v>
      </c>
      <c r="B235" s="197" t="s">
        <v>185</v>
      </c>
      <c r="C235" s="198" t="s">
        <v>186</v>
      </c>
      <c r="D235" s="227">
        <v>43465</v>
      </c>
      <c r="E235" s="198" t="s">
        <v>186</v>
      </c>
      <c r="F235" s="198"/>
      <c r="G235" s="198"/>
      <c r="H235" s="198" t="s">
        <v>186</v>
      </c>
      <c r="I235" s="198" t="s">
        <v>186</v>
      </c>
      <c r="J235" s="198"/>
      <c r="K235" s="198" t="s">
        <v>186</v>
      </c>
      <c r="L235" s="198" t="s">
        <v>186</v>
      </c>
      <c r="M235" s="211" t="s">
        <v>186</v>
      </c>
      <c r="N235" s="188"/>
    </row>
    <row r="236" spans="1:14" s="182" customFormat="1" ht="21" thickBot="1">
      <c r="A236" s="362"/>
      <c r="B236" s="221" t="s">
        <v>54</v>
      </c>
      <c r="C236" s="295">
        <v>0</v>
      </c>
      <c r="D236" s="296">
        <v>43465</v>
      </c>
      <c r="E236" s="297">
        <v>1</v>
      </c>
      <c r="F236" s="297"/>
      <c r="G236" s="297"/>
      <c r="H236" s="295">
        <v>1</v>
      </c>
      <c r="I236" s="297">
        <v>1</v>
      </c>
      <c r="J236" s="297"/>
      <c r="K236" s="216">
        <v>2</v>
      </c>
      <c r="L236" s="217">
        <v>2</v>
      </c>
      <c r="M236" s="298">
        <v>3</v>
      </c>
      <c r="N236" s="218"/>
    </row>
    <row r="237" spans="1:14" s="177" customFormat="1" ht="154.5" customHeight="1">
      <c r="A237" s="361" t="s">
        <v>187</v>
      </c>
      <c r="B237" s="197" t="s">
        <v>188</v>
      </c>
      <c r="C237" s="198"/>
      <c r="D237" s="227">
        <v>43465</v>
      </c>
      <c r="E237" s="198" t="s">
        <v>186</v>
      </c>
      <c r="F237" s="198"/>
      <c r="G237" s="198"/>
      <c r="H237" s="198">
        <v>100</v>
      </c>
      <c r="I237" s="198">
        <v>100</v>
      </c>
      <c r="J237" s="198"/>
      <c r="K237" s="198">
        <v>100</v>
      </c>
      <c r="L237" s="198">
        <v>100</v>
      </c>
      <c r="M237" s="211">
        <v>100</v>
      </c>
      <c r="N237" s="188"/>
    </row>
    <row r="238" spans="1:14" s="182" customFormat="1" ht="21" thickBot="1">
      <c r="A238" s="362"/>
      <c r="B238" s="221" t="s">
        <v>54</v>
      </c>
      <c r="C238" s="217"/>
      <c r="D238" s="270"/>
      <c r="E238" s="216" t="s">
        <v>186</v>
      </c>
      <c r="F238" s="216"/>
      <c r="G238" s="216"/>
      <c r="H238" s="217">
        <v>100</v>
      </c>
      <c r="I238" s="216">
        <v>100</v>
      </c>
      <c r="J238" s="216"/>
      <c r="K238" s="216">
        <v>100</v>
      </c>
      <c r="L238" s="217">
        <v>100</v>
      </c>
      <c r="M238" s="298">
        <v>100</v>
      </c>
      <c r="N238" s="218"/>
    </row>
    <row r="239" spans="1:14" s="177" customFormat="1" ht="86.25" customHeight="1">
      <c r="A239" s="361" t="s">
        <v>189</v>
      </c>
      <c r="B239" s="197" t="s">
        <v>190</v>
      </c>
      <c r="C239" s="198"/>
      <c r="D239" s="227">
        <v>43465</v>
      </c>
      <c r="E239" s="198" t="s">
        <v>186</v>
      </c>
      <c r="F239" s="198"/>
      <c r="G239" s="198"/>
      <c r="H239" s="198">
        <v>100</v>
      </c>
      <c r="I239" s="198">
        <v>100</v>
      </c>
      <c r="J239" s="198"/>
      <c r="K239" s="198">
        <v>100</v>
      </c>
      <c r="L239" s="198">
        <v>100</v>
      </c>
      <c r="M239" s="211">
        <v>100</v>
      </c>
      <c r="N239" s="188"/>
    </row>
    <row r="240" spans="1:14" s="182" customFormat="1" ht="21" thickBot="1">
      <c r="A240" s="362"/>
      <c r="B240" s="221" t="s">
        <v>54</v>
      </c>
      <c r="C240" s="217"/>
      <c r="D240" s="270"/>
      <c r="E240" s="216" t="s">
        <v>186</v>
      </c>
      <c r="F240" s="216"/>
      <c r="G240" s="216"/>
      <c r="H240" s="217">
        <v>100</v>
      </c>
      <c r="I240" s="216">
        <v>100</v>
      </c>
      <c r="J240" s="216"/>
      <c r="K240" s="216">
        <v>100</v>
      </c>
      <c r="L240" s="217">
        <v>100</v>
      </c>
      <c r="M240" s="298">
        <v>100</v>
      </c>
      <c r="N240" s="218"/>
    </row>
    <row r="241" spans="1:14" s="153" customFormat="1" ht="19.5" customHeight="1" thickBot="1">
      <c r="A241" s="367" t="s">
        <v>191</v>
      </c>
      <c r="B241" s="368"/>
      <c r="C241" s="368"/>
      <c r="D241" s="368"/>
      <c r="E241" s="368"/>
      <c r="F241" s="368"/>
      <c r="G241" s="368"/>
      <c r="H241" s="368"/>
      <c r="I241" s="368"/>
      <c r="J241" s="368"/>
      <c r="K241" s="368"/>
      <c r="L241" s="368"/>
      <c r="M241" s="368"/>
      <c r="N241" s="369"/>
    </row>
    <row r="242" spans="1:14" s="177" customFormat="1" ht="140.25" customHeight="1">
      <c r="A242" s="361" t="s">
        <v>11</v>
      </c>
      <c r="B242" s="197" t="s">
        <v>192</v>
      </c>
      <c r="C242" s="198" t="s">
        <v>186</v>
      </c>
      <c r="D242" s="227" t="s">
        <v>186</v>
      </c>
      <c r="E242" s="198" t="s">
        <v>193</v>
      </c>
      <c r="F242" s="198"/>
      <c r="G242" s="198"/>
      <c r="H242" s="198" t="s">
        <v>194</v>
      </c>
      <c r="I242" s="198" t="s">
        <v>195</v>
      </c>
      <c r="J242" s="198"/>
      <c r="K242" s="198" t="s">
        <v>196</v>
      </c>
      <c r="L242" s="198" t="s">
        <v>197</v>
      </c>
      <c r="M242" s="211" t="s">
        <v>198</v>
      </c>
      <c r="N242" s="188"/>
    </row>
    <row r="243" spans="1:14" s="182" customFormat="1" ht="21" thickBot="1">
      <c r="A243" s="362"/>
      <c r="B243" s="221" t="s">
        <v>54</v>
      </c>
      <c r="C243" s="217" t="s">
        <v>186</v>
      </c>
      <c r="D243" s="270"/>
      <c r="E243" s="216">
        <v>20</v>
      </c>
      <c r="F243" s="216"/>
      <c r="G243" s="216"/>
      <c r="H243" s="217" t="s">
        <v>186</v>
      </c>
      <c r="I243" s="216">
        <v>40</v>
      </c>
      <c r="J243" s="216"/>
      <c r="K243" s="216" t="s">
        <v>186</v>
      </c>
      <c r="L243" s="217" t="s">
        <v>186</v>
      </c>
      <c r="M243" s="298">
        <v>70</v>
      </c>
      <c r="N243" s="218"/>
    </row>
    <row r="244" spans="1:14" s="153" customFormat="1" ht="41.25" customHeight="1" thickBot="1">
      <c r="A244" s="392" t="s">
        <v>199</v>
      </c>
      <c r="B244" s="393"/>
      <c r="C244" s="393"/>
      <c r="D244" s="393"/>
      <c r="E244" s="393"/>
      <c r="F244" s="393"/>
      <c r="G244" s="393"/>
      <c r="H244" s="393"/>
      <c r="I244" s="393"/>
      <c r="J244" s="393"/>
      <c r="K244" s="393"/>
      <c r="L244" s="393"/>
      <c r="M244" s="393"/>
      <c r="N244" s="394"/>
    </row>
    <row r="245" spans="1:14" s="153" customFormat="1" ht="19.5" customHeight="1" thickBot="1">
      <c r="A245" s="367" t="s">
        <v>200</v>
      </c>
      <c r="B245" s="368"/>
      <c r="C245" s="368"/>
      <c r="D245" s="368"/>
      <c r="E245" s="368"/>
      <c r="F245" s="368"/>
      <c r="G245" s="368"/>
      <c r="H245" s="368"/>
      <c r="I245" s="368"/>
      <c r="J245" s="368"/>
      <c r="K245" s="368"/>
      <c r="L245" s="368"/>
      <c r="M245" s="368"/>
      <c r="N245" s="369"/>
    </row>
    <row r="246" spans="1:14" s="177" customFormat="1" ht="84" customHeight="1">
      <c r="A246" s="361" t="s">
        <v>11</v>
      </c>
      <c r="B246" s="197" t="s">
        <v>201</v>
      </c>
      <c r="C246" s="198">
        <v>0</v>
      </c>
      <c r="D246" s="227" t="s">
        <v>202</v>
      </c>
      <c r="E246" s="198">
        <v>10</v>
      </c>
      <c r="F246" s="198">
        <v>0</v>
      </c>
      <c r="G246" s="198"/>
      <c r="H246" s="198">
        <v>10</v>
      </c>
      <c r="I246" s="198">
        <v>10</v>
      </c>
      <c r="J246" s="198"/>
      <c r="K246" s="198">
        <v>10</v>
      </c>
      <c r="L246" s="198">
        <v>10</v>
      </c>
      <c r="M246" s="211">
        <v>10</v>
      </c>
      <c r="N246" s="188"/>
    </row>
    <row r="247" spans="1:14" s="182" customFormat="1" ht="21" thickBot="1">
      <c r="A247" s="362"/>
      <c r="B247" s="221" t="s">
        <v>54</v>
      </c>
      <c r="C247" s="217"/>
      <c r="D247" s="270"/>
      <c r="E247" s="216">
        <v>10</v>
      </c>
      <c r="F247" s="216"/>
      <c r="G247" s="216"/>
      <c r="H247" s="217">
        <v>10</v>
      </c>
      <c r="I247" s="216">
        <v>10</v>
      </c>
      <c r="J247" s="216"/>
      <c r="K247" s="216">
        <v>10</v>
      </c>
      <c r="L247" s="217">
        <v>10</v>
      </c>
      <c r="M247" s="298">
        <v>10</v>
      </c>
      <c r="N247" s="218"/>
    </row>
    <row r="248" spans="1:14" s="153" customFormat="1" ht="21.6" customHeight="1" thickBot="1">
      <c r="A248" s="367" t="s">
        <v>207</v>
      </c>
      <c r="B248" s="368"/>
      <c r="C248" s="368"/>
      <c r="D248" s="368"/>
      <c r="E248" s="368"/>
      <c r="F248" s="368"/>
      <c r="G248" s="368"/>
      <c r="H248" s="368"/>
      <c r="I248" s="368"/>
      <c r="J248" s="368"/>
      <c r="K248" s="368"/>
      <c r="L248" s="368"/>
      <c r="M248" s="368"/>
      <c r="N248" s="369"/>
    </row>
    <row r="249" spans="1:14" s="177" customFormat="1" ht="87.75" customHeight="1">
      <c r="A249" s="361" t="s">
        <v>11</v>
      </c>
      <c r="B249" s="197" t="s">
        <v>208</v>
      </c>
      <c r="C249" s="198">
        <v>0</v>
      </c>
      <c r="D249" s="227"/>
      <c r="E249" s="198">
        <v>3</v>
      </c>
      <c r="F249" s="198">
        <v>3</v>
      </c>
      <c r="G249" s="198"/>
      <c r="H249" s="198">
        <v>3</v>
      </c>
      <c r="I249" s="198">
        <v>3</v>
      </c>
      <c r="J249" s="198"/>
      <c r="K249" s="198">
        <v>3</v>
      </c>
      <c r="L249" s="198">
        <v>3</v>
      </c>
      <c r="M249" s="211">
        <v>3</v>
      </c>
      <c r="N249" s="188"/>
    </row>
    <row r="250" spans="1:14" s="182" customFormat="1" ht="21" thickBot="1">
      <c r="A250" s="362"/>
      <c r="B250" s="221" t="s">
        <v>54</v>
      </c>
      <c r="C250" s="217">
        <v>0</v>
      </c>
      <c r="D250" s="270"/>
      <c r="E250" s="216">
        <v>3</v>
      </c>
      <c r="F250" s="216">
        <v>3</v>
      </c>
      <c r="G250" s="216"/>
      <c r="H250" s="217">
        <v>3</v>
      </c>
      <c r="I250" s="216">
        <v>3</v>
      </c>
      <c r="J250" s="216"/>
      <c r="K250" s="216">
        <v>3</v>
      </c>
      <c r="L250" s="217">
        <v>3</v>
      </c>
      <c r="M250" s="298">
        <v>3</v>
      </c>
      <c r="N250" s="218"/>
    </row>
    <row r="251" spans="1:14" s="153" customFormat="1" ht="21" hidden="1" thickBot="1">
      <c r="A251" s="396" t="s">
        <v>209</v>
      </c>
      <c r="B251" s="396"/>
      <c r="C251" s="396"/>
      <c r="D251" s="396"/>
      <c r="E251" s="396"/>
      <c r="F251" s="396"/>
      <c r="G251" s="396"/>
      <c r="H251" s="396"/>
      <c r="I251" s="396"/>
      <c r="J251" s="396"/>
      <c r="K251" s="396"/>
      <c r="L251" s="396"/>
      <c r="M251" s="396"/>
    </row>
    <row r="252" spans="1:14" s="153" customFormat="1" ht="21" hidden="1" thickBot="1">
      <c r="A252" s="364" t="s">
        <v>0</v>
      </c>
      <c r="B252" s="365" t="s">
        <v>1</v>
      </c>
      <c r="C252" s="366" t="s">
        <v>2</v>
      </c>
      <c r="D252" s="366"/>
      <c r="E252" s="366" t="s">
        <v>210</v>
      </c>
      <c r="F252" s="366"/>
      <c r="G252" s="366"/>
      <c r="H252" s="366"/>
      <c r="I252" s="366"/>
      <c r="J252" s="366"/>
      <c r="K252" s="366"/>
      <c r="L252" s="366"/>
      <c r="M252" s="366"/>
    </row>
    <row r="253" spans="1:14" s="153" customFormat="1" ht="21" hidden="1" thickBot="1">
      <c r="A253" s="364"/>
      <c r="B253" s="365"/>
      <c r="C253" s="309" t="s">
        <v>211</v>
      </c>
      <c r="D253" s="310" t="s">
        <v>212</v>
      </c>
      <c r="E253" s="311" t="s">
        <v>213</v>
      </c>
      <c r="F253" s="311"/>
      <c r="G253" s="311"/>
      <c r="H253" s="311" t="s">
        <v>214</v>
      </c>
      <c r="I253" s="309" t="s">
        <v>215</v>
      </c>
      <c r="J253" s="309"/>
      <c r="K253" s="309" t="s">
        <v>5</v>
      </c>
      <c r="L253" s="309" t="s">
        <v>6</v>
      </c>
      <c r="M253" s="309" t="s">
        <v>7</v>
      </c>
    </row>
    <row r="254" spans="1:14" s="153" customFormat="1" ht="20.25" hidden="1" customHeight="1" thickBot="1">
      <c r="A254" s="363" t="s">
        <v>216</v>
      </c>
      <c r="B254" s="363"/>
      <c r="C254" s="363"/>
      <c r="D254" s="363"/>
      <c r="E254" s="363"/>
      <c r="F254" s="363"/>
      <c r="G254" s="363"/>
      <c r="H254" s="363"/>
      <c r="I254" s="363"/>
      <c r="J254" s="363"/>
      <c r="K254" s="363"/>
      <c r="L254" s="363"/>
      <c r="M254" s="363"/>
    </row>
    <row r="255" spans="1:14" s="153" customFormat="1" ht="41.25" hidden="1" thickBot="1">
      <c r="A255" s="312" t="s">
        <v>11</v>
      </c>
      <c r="B255" s="313" t="s">
        <v>217</v>
      </c>
      <c r="C255" s="314">
        <v>1076.0999999999999</v>
      </c>
      <c r="D255" s="315">
        <v>43100</v>
      </c>
      <c r="E255" s="314">
        <v>1194.3</v>
      </c>
      <c r="F255" s="314"/>
      <c r="G255" s="314"/>
      <c r="H255" s="314">
        <v>1423.5</v>
      </c>
      <c r="I255" s="314">
        <v>1718.1</v>
      </c>
      <c r="J255" s="314"/>
      <c r="K255" s="314">
        <v>1998.5</v>
      </c>
      <c r="L255" s="314">
        <v>2382</v>
      </c>
      <c r="M255" s="314">
        <v>2661.5</v>
      </c>
    </row>
    <row r="256" spans="1:14" s="153" customFormat="1" ht="41.25" hidden="1" thickBot="1">
      <c r="A256" s="312" t="s">
        <v>120</v>
      </c>
      <c r="B256" s="313" t="s">
        <v>218</v>
      </c>
      <c r="C256" s="314">
        <v>16.7</v>
      </c>
      <c r="D256" s="315">
        <v>43100</v>
      </c>
      <c r="E256" s="314">
        <v>18.7</v>
      </c>
      <c r="F256" s="314"/>
      <c r="G256" s="314"/>
      <c r="H256" s="314">
        <v>20.6</v>
      </c>
      <c r="I256" s="314">
        <v>22.6</v>
      </c>
      <c r="J256" s="314"/>
      <c r="K256" s="314">
        <v>24.8</v>
      </c>
      <c r="L256" s="314">
        <v>27.4</v>
      </c>
      <c r="M256" s="314">
        <v>30.1</v>
      </c>
    </row>
    <row r="257" spans="1:13" s="153" customFormat="1" ht="21" hidden="1" thickBot="1">
      <c r="A257" s="312" t="s">
        <v>122</v>
      </c>
      <c r="B257" s="313" t="s">
        <v>219</v>
      </c>
      <c r="C257" s="314">
        <v>17</v>
      </c>
      <c r="D257" s="315">
        <v>43100</v>
      </c>
      <c r="E257" s="314">
        <v>18.7</v>
      </c>
      <c r="F257" s="314"/>
      <c r="G257" s="314"/>
      <c r="H257" s="314">
        <v>20.6</v>
      </c>
      <c r="I257" s="314">
        <v>22.6</v>
      </c>
      <c r="J257" s="314"/>
      <c r="K257" s="314">
        <v>24.9</v>
      </c>
      <c r="L257" s="314">
        <v>29.9</v>
      </c>
      <c r="M257" s="314">
        <v>35.799999999999997</v>
      </c>
    </row>
    <row r="258" spans="1:13" s="153" customFormat="1" ht="41.25" hidden="1" thickBot="1">
      <c r="A258" s="312" t="s">
        <v>141</v>
      </c>
      <c r="B258" s="313" t="s">
        <v>220</v>
      </c>
      <c r="C258" s="314">
        <v>948.6</v>
      </c>
      <c r="D258" s="315">
        <v>43100</v>
      </c>
      <c r="E258" s="314">
        <v>1050</v>
      </c>
      <c r="F258" s="314"/>
      <c r="G258" s="314"/>
      <c r="H258" s="314">
        <v>1250</v>
      </c>
      <c r="I258" s="314">
        <v>1500</v>
      </c>
      <c r="J258" s="314"/>
      <c r="K258" s="314">
        <v>1750</v>
      </c>
      <c r="L258" s="314">
        <v>2100</v>
      </c>
      <c r="M258" s="314">
        <v>2350</v>
      </c>
    </row>
    <row r="259" spans="1:13" s="153" customFormat="1" ht="21" hidden="1" thickBot="1">
      <c r="A259" s="312" t="s">
        <v>161</v>
      </c>
      <c r="B259" s="313" t="s">
        <v>221</v>
      </c>
      <c r="C259" s="314">
        <v>7.3</v>
      </c>
      <c r="D259" s="315">
        <v>43100</v>
      </c>
      <c r="E259" s="314">
        <v>7.6</v>
      </c>
      <c r="F259" s="314"/>
      <c r="G259" s="314"/>
      <c r="H259" s="314">
        <v>17.3</v>
      </c>
      <c r="I259" s="314">
        <v>27.9</v>
      </c>
      <c r="J259" s="314"/>
      <c r="K259" s="314">
        <v>38.799999999999997</v>
      </c>
      <c r="L259" s="314">
        <v>49.7</v>
      </c>
      <c r="M259" s="314">
        <v>60.6</v>
      </c>
    </row>
    <row r="260" spans="1:13" s="153" customFormat="1" ht="39" hidden="1" customHeight="1" thickBot="1">
      <c r="A260" s="312" t="s">
        <v>187</v>
      </c>
      <c r="B260" s="313" t="s">
        <v>222</v>
      </c>
      <c r="C260" s="314">
        <v>17.100000000000001</v>
      </c>
      <c r="D260" s="315">
        <v>43100</v>
      </c>
      <c r="E260" s="314">
        <v>19.3</v>
      </c>
      <c r="F260" s="314"/>
      <c r="G260" s="314"/>
      <c r="H260" s="314">
        <v>25</v>
      </c>
      <c r="I260" s="314">
        <v>30</v>
      </c>
      <c r="J260" s="314"/>
      <c r="K260" s="314">
        <v>35</v>
      </c>
      <c r="L260" s="314">
        <v>40</v>
      </c>
      <c r="M260" s="314">
        <v>40</v>
      </c>
    </row>
    <row r="261" spans="1:13" s="153" customFormat="1" ht="41.25" hidden="1" thickBot="1">
      <c r="A261" s="312" t="s">
        <v>189</v>
      </c>
      <c r="B261" s="313" t="s">
        <v>223</v>
      </c>
      <c r="C261" s="314">
        <v>69.400000000000006</v>
      </c>
      <c r="D261" s="315">
        <v>43100</v>
      </c>
      <c r="E261" s="314">
        <v>80</v>
      </c>
      <c r="F261" s="314"/>
      <c r="G261" s="314"/>
      <c r="H261" s="314">
        <v>90</v>
      </c>
      <c r="I261" s="314">
        <v>115</v>
      </c>
      <c r="J261" s="314"/>
      <c r="K261" s="314">
        <v>125</v>
      </c>
      <c r="L261" s="314">
        <v>135</v>
      </c>
      <c r="M261" s="314">
        <v>145</v>
      </c>
    </row>
    <row r="262" spans="1:13" s="153" customFormat="1" ht="20.25" hidden="1" customHeight="1" thickBot="1">
      <c r="A262" s="363" t="s">
        <v>224</v>
      </c>
      <c r="B262" s="363"/>
      <c r="C262" s="363"/>
      <c r="D262" s="363"/>
      <c r="E262" s="363"/>
      <c r="F262" s="363"/>
      <c r="G262" s="363"/>
      <c r="H262" s="363"/>
      <c r="I262" s="363"/>
      <c r="J262" s="363"/>
      <c r="K262" s="363"/>
      <c r="L262" s="363"/>
      <c r="M262" s="363"/>
    </row>
    <row r="263" spans="1:13" s="153" customFormat="1" ht="41.25" hidden="1" thickBot="1">
      <c r="A263" s="312" t="s">
        <v>11</v>
      </c>
      <c r="B263" s="313" t="s">
        <v>225</v>
      </c>
      <c r="C263" s="314">
        <v>0</v>
      </c>
      <c r="D263" s="315" t="s">
        <v>119</v>
      </c>
      <c r="E263" s="314">
        <v>0</v>
      </c>
      <c r="F263" s="314"/>
      <c r="G263" s="314"/>
      <c r="H263" s="314">
        <v>0</v>
      </c>
      <c r="I263" s="314">
        <v>0</v>
      </c>
      <c r="J263" s="314"/>
      <c r="K263" s="314">
        <v>0</v>
      </c>
      <c r="L263" s="314">
        <v>0</v>
      </c>
      <c r="M263" s="314">
        <v>6.7000000000000002E-3</v>
      </c>
    </row>
    <row r="264" spans="1:13" s="153" customFormat="1" ht="19.5" hidden="1" customHeight="1" thickBot="1">
      <c r="A264" s="312" t="s">
        <v>120</v>
      </c>
      <c r="B264" s="313" t="s">
        <v>226</v>
      </c>
      <c r="C264" s="314">
        <v>0</v>
      </c>
      <c r="D264" s="315" t="s">
        <v>119</v>
      </c>
      <c r="E264" s="314">
        <v>9.7500000000000003E-2</v>
      </c>
      <c r="F264" s="314"/>
      <c r="G264" s="314"/>
      <c r="H264" s="314">
        <v>0.1</v>
      </c>
      <c r="I264" s="314">
        <v>0.1</v>
      </c>
      <c r="J264" s="314"/>
      <c r="K264" s="314">
        <v>0.1</v>
      </c>
      <c r="L264" s="314">
        <v>0.10100000000000001</v>
      </c>
      <c r="M264" s="314">
        <v>0.10929999999999999</v>
      </c>
    </row>
    <row r="265" spans="1:13" s="153" customFormat="1" ht="21" hidden="1" thickBot="1">
      <c r="A265" s="312" t="s">
        <v>122</v>
      </c>
      <c r="B265" s="313" t="s">
        <v>227</v>
      </c>
      <c r="C265" s="314">
        <v>0</v>
      </c>
      <c r="D265" s="315" t="s">
        <v>119</v>
      </c>
      <c r="E265" s="314">
        <v>9.2999999999999992E-3</v>
      </c>
      <c r="F265" s="314"/>
      <c r="G265" s="314"/>
      <c r="H265" s="314">
        <v>9.9000000000000008E-3</v>
      </c>
      <c r="I265" s="314">
        <v>1.0500000000000001E-2</v>
      </c>
      <c r="J265" s="314"/>
      <c r="K265" s="314">
        <v>1.11E-2</v>
      </c>
      <c r="L265" s="314">
        <v>1.17E-2</v>
      </c>
      <c r="M265" s="314">
        <v>1.2200000000000001E-2</v>
      </c>
    </row>
    <row r="266" spans="1:13" s="153" customFormat="1" ht="61.5" hidden="1" thickBot="1">
      <c r="A266" s="312" t="s">
        <v>141</v>
      </c>
      <c r="B266" s="313" t="s">
        <v>228</v>
      </c>
      <c r="C266" s="314">
        <v>0</v>
      </c>
      <c r="D266" s="315" t="s">
        <v>119</v>
      </c>
      <c r="E266" s="314">
        <v>4.6100000000000002E-2</v>
      </c>
      <c r="F266" s="314"/>
      <c r="G266" s="314"/>
      <c r="H266" s="314">
        <v>5.1799999999999999E-2</v>
      </c>
      <c r="I266" s="314">
        <v>5.67E-2</v>
      </c>
      <c r="J266" s="314"/>
      <c r="K266" s="314">
        <v>6.0999999999999999E-2</v>
      </c>
      <c r="L266" s="314">
        <v>6.4000000000000001E-2</v>
      </c>
      <c r="M266" s="314">
        <v>6.6799999999999998E-2</v>
      </c>
    </row>
    <row r="267" spans="1:13" s="153" customFormat="1" ht="61.5" hidden="1" thickBot="1">
      <c r="A267" s="312" t="s">
        <v>161</v>
      </c>
      <c r="B267" s="313" t="s">
        <v>229</v>
      </c>
      <c r="C267" s="314">
        <v>0</v>
      </c>
      <c r="D267" s="315" t="s">
        <v>119</v>
      </c>
      <c r="E267" s="314">
        <v>7.7000000000000002E-3</v>
      </c>
      <c r="F267" s="314"/>
      <c r="G267" s="314"/>
      <c r="H267" s="314">
        <v>8.0999999999999996E-3</v>
      </c>
      <c r="I267" s="314">
        <v>9.1000000000000004E-3</v>
      </c>
      <c r="J267" s="314"/>
      <c r="K267" s="314">
        <v>1.01E-2</v>
      </c>
      <c r="L267" s="314">
        <v>1.0999999999999999E-2</v>
      </c>
      <c r="M267" s="314">
        <v>1.2999999999999999E-2</v>
      </c>
    </row>
    <row r="268" spans="1:13" s="153" customFormat="1" ht="41.25" hidden="1" thickBot="1">
      <c r="A268" s="312" t="s">
        <v>187</v>
      </c>
      <c r="B268" s="313" t="s">
        <v>230</v>
      </c>
      <c r="C268" s="314">
        <v>0</v>
      </c>
      <c r="D268" s="315" t="s">
        <v>119</v>
      </c>
      <c r="E268" s="314">
        <v>0</v>
      </c>
      <c r="F268" s="314"/>
      <c r="G268" s="314"/>
      <c r="H268" s="314">
        <v>0</v>
      </c>
      <c r="I268" s="314">
        <v>0</v>
      </c>
      <c r="J268" s="314"/>
      <c r="K268" s="314">
        <v>0</v>
      </c>
      <c r="L268" s="314">
        <v>0</v>
      </c>
      <c r="M268" s="314">
        <v>2E-3</v>
      </c>
    </row>
    <row r="269" spans="1:13" s="153" customFormat="1" ht="61.5" hidden="1" thickBot="1">
      <c r="A269" s="312" t="s">
        <v>189</v>
      </c>
      <c r="B269" s="313" t="s">
        <v>231</v>
      </c>
      <c r="C269" s="314">
        <v>0</v>
      </c>
      <c r="D269" s="315" t="s">
        <v>119</v>
      </c>
      <c r="E269" s="314">
        <v>1.6999999999999999E-3</v>
      </c>
      <c r="F269" s="314"/>
      <c r="G269" s="314"/>
      <c r="H269" s="314">
        <v>1.8E-3</v>
      </c>
      <c r="I269" s="314">
        <v>1.9E-3</v>
      </c>
      <c r="J269" s="314"/>
      <c r="K269" s="314">
        <v>2E-3</v>
      </c>
      <c r="L269" s="314">
        <v>2.2000000000000001E-3</v>
      </c>
      <c r="M269" s="314">
        <v>2.3E-3</v>
      </c>
    </row>
    <row r="270" spans="1:13" s="153" customFormat="1" ht="41.25" hidden="1" thickBot="1">
      <c r="A270" s="312" t="s">
        <v>232</v>
      </c>
      <c r="B270" s="313" t="s">
        <v>233</v>
      </c>
      <c r="C270" s="314">
        <v>0</v>
      </c>
      <c r="D270" s="315" t="s">
        <v>119</v>
      </c>
      <c r="E270" s="314">
        <v>0</v>
      </c>
      <c r="F270" s="314"/>
      <c r="G270" s="314"/>
      <c r="H270" s="314">
        <v>0</v>
      </c>
      <c r="I270" s="314">
        <v>0</v>
      </c>
      <c r="J270" s="314"/>
      <c r="K270" s="314">
        <v>0</v>
      </c>
      <c r="L270" s="314">
        <v>0</v>
      </c>
      <c r="M270" s="314">
        <v>1.1999999999999999E-3</v>
      </c>
    </row>
    <row r="271" spans="1:13" s="153" customFormat="1" ht="41.25" hidden="1" thickBot="1">
      <c r="A271" s="312" t="s">
        <v>234</v>
      </c>
      <c r="B271" s="313" t="s">
        <v>235</v>
      </c>
      <c r="C271" s="314">
        <v>0</v>
      </c>
      <c r="D271" s="315" t="s">
        <v>119</v>
      </c>
      <c r="E271" s="314">
        <v>0</v>
      </c>
      <c r="F271" s="314"/>
      <c r="G271" s="314"/>
      <c r="H271" s="314">
        <v>0</v>
      </c>
      <c r="I271" s="314">
        <v>0</v>
      </c>
      <c r="J271" s="314"/>
      <c r="K271" s="314">
        <v>0</v>
      </c>
      <c r="L271" s="314">
        <v>0</v>
      </c>
      <c r="M271" s="314">
        <v>2.0000000000000001E-4</v>
      </c>
    </row>
    <row r="272" spans="1:13" s="153" customFormat="1" ht="20.25" hidden="1" customHeight="1" thickBot="1">
      <c r="A272" s="363" t="s">
        <v>236</v>
      </c>
      <c r="B272" s="363"/>
      <c r="C272" s="363"/>
      <c r="D272" s="363"/>
      <c r="E272" s="363"/>
      <c r="F272" s="363"/>
      <c r="G272" s="363"/>
      <c r="H272" s="363"/>
      <c r="I272" s="363"/>
      <c r="J272" s="363"/>
      <c r="K272" s="363"/>
      <c r="L272" s="363"/>
      <c r="M272" s="363"/>
    </row>
    <row r="273" spans="1:13" s="153" customFormat="1" ht="61.5" hidden="1" thickBot="1">
      <c r="A273" s="312" t="s">
        <v>11</v>
      </c>
      <c r="B273" s="313" t="s">
        <v>237</v>
      </c>
      <c r="C273" s="314">
        <v>0</v>
      </c>
      <c r="D273" s="315" t="s">
        <v>238</v>
      </c>
      <c r="E273" s="314">
        <v>1</v>
      </c>
      <c r="F273" s="314"/>
      <c r="G273" s="314"/>
      <c r="H273" s="314">
        <v>1</v>
      </c>
      <c r="I273" s="314">
        <v>1</v>
      </c>
      <c r="J273" s="314"/>
      <c r="K273" s="314">
        <v>1</v>
      </c>
      <c r="L273" s="314">
        <v>1</v>
      </c>
      <c r="M273" s="314">
        <v>1</v>
      </c>
    </row>
    <row r="274" spans="1:13" s="153" customFormat="1" ht="61.5" hidden="1" thickBot="1">
      <c r="A274" s="312" t="s">
        <v>120</v>
      </c>
      <c r="B274" s="313" t="s">
        <v>239</v>
      </c>
      <c r="C274" s="314">
        <v>0</v>
      </c>
      <c r="D274" s="315" t="s">
        <v>238</v>
      </c>
      <c r="E274" s="314">
        <v>10</v>
      </c>
      <c r="F274" s="314"/>
      <c r="G274" s="314"/>
      <c r="H274" s="314">
        <v>20</v>
      </c>
      <c r="I274" s="314">
        <v>30</v>
      </c>
      <c r="J274" s="314"/>
      <c r="K274" s="314">
        <v>50</v>
      </c>
      <c r="L274" s="314">
        <v>75</v>
      </c>
      <c r="M274" s="314">
        <v>100</v>
      </c>
    </row>
    <row r="275" spans="1:13" s="153" customFormat="1" ht="20.25" hidden="1" customHeight="1" thickBot="1">
      <c r="A275" s="363" t="s">
        <v>240</v>
      </c>
      <c r="B275" s="363"/>
      <c r="C275" s="363"/>
      <c r="D275" s="363"/>
      <c r="E275" s="363"/>
      <c r="F275" s="363"/>
      <c r="G275" s="363"/>
      <c r="H275" s="363"/>
      <c r="I275" s="363"/>
      <c r="J275" s="363"/>
      <c r="K275" s="363"/>
      <c r="L275" s="363"/>
      <c r="M275" s="363"/>
    </row>
    <row r="276" spans="1:13" s="153" customFormat="1" ht="61.5" hidden="1" thickBot="1">
      <c r="A276" s="312" t="s">
        <v>11</v>
      </c>
      <c r="B276" s="313" t="s">
        <v>241</v>
      </c>
      <c r="C276" s="314">
        <v>0</v>
      </c>
      <c r="D276" s="315">
        <v>43100</v>
      </c>
      <c r="E276" s="314">
        <v>1</v>
      </c>
      <c r="F276" s="314"/>
      <c r="G276" s="314"/>
      <c r="H276" s="314">
        <v>1</v>
      </c>
      <c r="I276" s="314">
        <v>1</v>
      </c>
      <c r="J276" s="314"/>
      <c r="K276" s="314">
        <v>1</v>
      </c>
      <c r="L276" s="314">
        <v>1</v>
      </c>
      <c r="M276" s="314">
        <v>1</v>
      </c>
    </row>
    <row r="277" spans="1:13" s="153" customFormat="1" ht="41.25" hidden="1" thickBot="1">
      <c r="A277" s="312" t="s">
        <v>120</v>
      </c>
      <c r="B277" s="313" t="s">
        <v>242</v>
      </c>
      <c r="C277" s="314">
        <v>2096</v>
      </c>
      <c r="D277" s="315">
        <v>43100</v>
      </c>
      <c r="E277" s="316">
        <v>2602</v>
      </c>
      <c r="F277" s="316"/>
      <c r="G277" s="316"/>
      <c r="H277" s="316">
        <v>2853</v>
      </c>
      <c r="I277" s="316">
        <v>3116</v>
      </c>
      <c r="J277" s="316"/>
      <c r="K277" s="316">
        <v>3375</v>
      </c>
      <c r="L277" s="316">
        <v>3645</v>
      </c>
      <c r="M277" s="316">
        <v>3907</v>
      </c>
    </row>
    <row r="278" spans="1:13" s="153" customFormat="1" ht="41.25" hidden="1" thickBot="1">
      <c r="A278" s="312" t="s">
        <v>122</v>
      </c>
      <c r="B278" s="313" t="s">
        <v>243</v>
      </c>
      <c r="C278" s="314">
        <v>1019</v>
      </c>
      <c r="D278" s="315">
        <v>43100</v>
      </c>
      <c r="E278" s="316">
        <v>1070.9000000000001</v>
      </c>
      <c r="F278" s="316"/>
      <c r="G278" s="316"/>
      <c r="H278" s="316">
        <v>1129.7</v>
      </c>
      <c r="I278" s="316">
        <v>1184</v>
      </c>
      <c r="J278" s="316"/>
      <c r="K278" s="316">
        <v>1243.2</v>
      </c>
      <c r="L278" s="316">
        <v>1303.9000000000001</v>
      </c>
      <c r="M278" s="316">
        <v>1366</v>
      </c>
    </row>
    <row r="279" spans="1:13" s="153" customFormat="1" ht="21" hidden="1" thickBot="1">
      <c r="A279" s="395" t="s">
        <v>244</v>
      </c>
      <c r="B279" s="395"/>
      <c r="C279" s="395"/>
      <c r="D279" s="395"/>
      <c r="E279" s="395"/>
      <c r="F279" s="395"/>
      <c r="G279" s="395"/>
      <c r="H279" s="395"/>
      <c r="I279" s="395"/>
      <c r="J279" s="395"/>
      <c r="K279" s="395"/>
      <c r="L279" s="395"/>
      <c r="M279" s="395"/>
    </row>
    <row r="280" spans="1:13" s="153" customFormat="1" ht="21" hidden="1" thickBot="1">
      <c r="A280" s="364" t="s">
        <v>0</v>
      </c>
      <c r="B280" s="365" t="s">
        <v>1</v>
      </c>
      <c r="C280" s="366" t="s">
        <v>2</v>
      </c>
      <c r="D280" s="366"/>
      <c r="E280" s="366" t="s">
        <v>210</v>
      </c>
      <c r="F280" s="366"/>
      <c r="G280" s="366"/>
      <c r="H280" s="366"/>
      <c r="I280" s="366"/>
      <c r="J280" s="366"/>
      <c r="K280" s="366"/>
      <c r="L280" s="366"/>
      <c r="M280" s="366"/>
    </row>
    <row r="281" spans="1:13" s="153" customFormat="1" ht="21" hidden="1" thickBot="1">
      <c r="A281" s="364"/>
      <c r="B281" s="365"/>
      <c r="C281" s="309" t="s">
        <v>211</v>
      </c>
      <c r="D281" s="310" t="s">
        <v>212</v>
      </c>
      <c r="E281" s="311" t="s">
        <v>213</v>
      </c>
      <c r="F281" s="311"/>
      <c r="G281" s="311"/>
      <c r="H281" s="311" t="s">
        <v>214</v>
      </c>
      <c r="I281" s="309" t="s">
        <v>215</v>
      </c>
      <c r="J281" s="309"/>
      <c r="K281" s="309" t="s">
        <v>5</v>
      </c>
      <c r="L281" s="309" t="s">
        <v>6</v>
      </c>
      <c r="M281" s="309" t="s">
        <v>7</v>
      </c>
    </row>
    <row r="282" spans="1:13" s="153" customFormat="1" ht="20.25" hidden="1" customHeight="1" thickBot="1">
      <c r="A282" s="363" t="s">
        <v>179</v>
      </c>
      <c r="B282" s="363"/>
      <c r="C282" s="363"/>
      <c r="D282" s="363"/>
      <c r="E282" s="363"/>
      <c r="F282" s="363"/>
      <c r="G282" s="363"/>
      <c r="H282" s="363"/>
      <c r="I282" s="363"/>
      <c r="J282" s="363"/>
      <c r="K282" s="363"/>
      <c r="L282" s="363"/>
      <c r="M282" s="363"/>
    </row>
    <row r="283" spans="1:13" s="153" customFormat="1" ht="78" hidden="1" customHeight="1" thickBot="1">
      <c r="A283" s="312" t="s">
        <v>11</v>
      </c>
      <c r="B283" s="313" t="s">
        <v>245</v>
      </c>
      <c r="C283" s="314" t="s">
        <v>246</v>
      </c>
      <c r="D283" s="315" t="s">
        <v>246</v>
      </c>
      <c r="E283" s="314" t="s">
        <v>246</v>
      </c>
      <c r="F283" s="314"/>
      <c r="G283" s="314"/>
      <c r="H283" s="314">
        <v>102</v>
      </c>
      <c r="I283" s="314">
        <v>103.1</v>
      </c>
      <c r="J283" s="314"/>
      <c r="K283" s="314">
        <v>103.6</v>
      </c>
      <c r="L283" s="314">
        <v>104.1</v>
      </c>
      <c r="M283" s="314">
        <v>105</v>
      </c>
    </row>
    <row r="284" spans="1:13" s="153" customFormat="1" ht="102" hidden="1" thickBot="1">
      <c r="A284" s="312" t="s">
        <v>120</v>
      </c>
      <c r="B284" s="317" t="s">
        <v>247</v>
      </c>
      <c r="C284" s="314" t="s">
        <v>246</v>
      </c>
      <c r="D284" s="315" t="s">
        <v>248</v>
      </c>
      <c r="E284" s="314" t="s">
        <v>246</v>
      </c>
      <c r="F284" s="314"/>
      <c r="G284" s="314"/>
      <c r="H284" s="314">
        <v>1</v>
      </c>
      <c r="I284" s="314">
        <v>10</v>
      </c>
      <c r="J284" s="314"/>
      <c r="K284" s="314">
        <v>12</v>
      </c>
      <c r="L284" s="314">
        <v>14</v>
      </c>
      <c r="M284" s="314">
        <v>15</v>
      </c>
    </row>
    <row r="285" spans="1:13" s="153" customFormat="1" ht="58.5" hidden="1" customHeight="1" thickBot="1">
      <c r="A285" s="312" t="s">
        <v>122</v>
      </c>
      <c r="B285" s="317" t="s">
        <v>249</v>
      </c>
      <c r="C285" s="314">
        <v>0</v>
      </c>
      <c r="D285" s="315" t="s">
        <v>248</v>
      </c>
      <c r="E285" s="314">
        <v>20</v>
      </c>
      <c r="F285" s="314"/>
      <c r="G285" s="314"/>
      <c r="H285" s="314">
        <v>40</v>
      </c>
      <c r="I285" s="314">
        <v>60</v>
      </c>
      <c r="J285" s="314"/>
      <c r="K285" s="314">
        <v>80</v>
      </c>
      <c r="L285" s="314">
        <v>100</v>
      </c>
      <c r="M285" s="314">
        <v>100</v>
      </c>
    </row>
    <row r="286" spans="1:13" s="153" customFormat="1" ht="117" hidden="1" customHeight="1" thickBot="1">
      <c r="A286" s="312" t="s">
        <v>141</v>
      </c>
      <c r="B286" s="317" t="s">
        <v>250</v>
      </c>
      <c r="C286" s="314">
        <v>0</v>
      </c>
      <c r="D286" s="315" t="s">
        <v>248</v>
      </c>
      <c r="E286" s="314" t="s">
        <v>246</v>
      </c>
      <c r="F286" s="314"/>
      <c r="G286" s="314"/>
      <c r="H286" s="314">
        <v>3</v>
      </c>
      <c r="I286" s="314">
        <v>30</v>
      </c>
      <c r="J286" s="314"/>
      <c r="K286" s="314">
        <v>35</v>
      </c>
      <c r="L286" s="314">
        <v>40</v>
      </c>
      <c r="M286" s="314">
        <v>45</v>
      </c>
    </row>
    <row r="287" spans="1:13" s="153" customFormat="1" ht="20.25" hidden="1" customHeight="1" thickBot="1">
      <c r="A287" s="363" t="s">
        <v>251</v>
      </c>
      <c r="B287" s="363"/>
      <c r="C287" s="363"/>
      <c r="D287" s="363"/>
      <c r="E287" s="363"/>
      <c r="F287" s="363"/>
      <c r="G287" s="363"/>
      <c r="H287" s="363"/>
      <c r="I287" s="363"/>
      <c r="J287" s="363"/>
      <c r="K287" s="363"/>
      <c r="L287" s="363"/>
      <c r="M287" s="363"/>
    </row>
    <row r="288" spans="1:13" s="153" customFormat="1" ht="102" hidden="1" thickBot="1">
      <c r="A288" s="312">
        <v>1</v>
      </c>
      <c r="B288" s="313" t="s">
        <v>252</v>
      </c>
      <c r="C288" s="314" t="s">
        <v>253</v>
      </c>
      <c r="D288" s="315" t="s">
        <v>248</v>
      </c>
      <c r="E288" s="314" t="s">
        <v>186</v>
      </c>
      <c r="F288" s="314"/>
      <c r="G288" s="314"/>
      <c r="H288" s="314">
        <v>1</v>
      </c>
      <c r="I288" s="314">
        <v>10</v>
      </c>
      <c r="J288" s="314"/>
      <c r="K288" s="314">
        <v>12</v>
      </c>
      <c r="L288" s="314">
        <v>14</v>
      </c>
      <c r="M288" s="314">
        <v>15</v>
      </c>
    </row>
    <row r="289" spans="1:14" s="153" customFormat="1" ht="78" hidden="1" customHeight="1" thickBot="1">
      <c r="A289" s="312" t="s">
        <v>13</v>
      </c>
      <c r="B289" s="317" t="s">
        <v>254</v>
      </c>
      <c r="C289" s="314" t="s">
        <v>255</v>
      </c>
      <c r="D289" s="315" t="s">
        <v>248</v>
      </c>
      <c r="E289" s="314" t="s">
        <v>186</v>
      </c>
      <c r="F289" s="314"/>
      <c r="G289" s="314"/>
      <c r="H289" s="314">
        <v>1</v>
      </c>
      <c r="I289" s="314">
        <v>4</v>
      </c>
      <c r="J289" s="314"/>
      <c r="K289" s="314">
        <v>5</v>
      </c>
      <c r="L289" s="314">
        <v>7</v>
      </c>
      <c r="M289" s="314">
        <v>7</v>
      </c>
    </row>
    <row r="290" spans="1:14" s="153" customFormat="1" ht="78" hidden="1" customHeight="1" thickBot="1">
      <c r="A290" s="312" t="s">
        <v>58</v>
      </c>
      <c r="B290" s="317" t="s">
        <v>256</v>
      </c>
      <c r="C290" s="314" t="s">
        <v>255</v>
      </c>
      <c r="D290" s="315" t="s">
        <v>248</v>
      </c>
      <c r="E290" s="314" t="s">
        <v>186</v>
      </c>
      <c r="F290" s="314"/>
      <c r="G290" s="314"/>
      <c r="H290" s="314" t="s">
        <v>186</v>
      </c>
      <c r="I290" s="314">
        <v>6</v>
      </c>
      <c r="J290" s="314"/>
      <c r="K290" s="314">
        <v>7</v>
      </c>
      <c r="L290" s="314">
        <v>7</v>
      </c>
      <c r="M290" s="314">
        <v>8</v>
      </c>
    </row>
    <row r="291" spans="1:14" s="153" customFormat="1" ht="97.5" hidden="1" customHeight="1" thickBot="1">
      <c r="A291" s="312">
        <v>2</v>
      </c>
      <c r="B291" s="317" t="s">
        <v>257</v>
      </c>
      <c r="C291" s="314" t="s">
        <v>186</v>
      </c>
      <c r="D291" s="315" t="s">
        <v>186</v>
      </c>
      <c r="E291" s="314">
        <v>60</v>
      </c>
      <c r="F291" s="314"/>
      <c r="G291" s="314"/>
      <c r="H291" s="314">
        <v>80</v>
      </c>
      <c r="I291" s="314">
        <v>90</v>
      </c>
      <c r="J291" s="314"/>
      <c r="K291" s="314">
        <v>95</v>
      </c>
      <c r="L291" s="314">
        <v>95</v>
      </c>
      <c r="M291" s="314">
        <v>95</v>
      </c>
    </row>
    <row r="292" spans="1:14" s="153" customFormat="1" ht="81.75" hidden="1" thickBot="1">
      <c r="A292" s="312">
        <v>3</v>
      </c>
      <c r="B292" s="317" t="s">
        <v>258</v>
      </c>
      <c r="C292" s="314">
        <v>0</v>
      </c>
      <c r="D292" s="315" t="s">
        <v>248</v>
      </c>
      <c r="E292" s="314" t="s">
        <v>186</v>
      </c>
      <c r="F292" s="314"/>
      <c r="G292" s="314"/>
      <c r="H292" s="314">
        <v>3</v>
      </c>
      <c r="I292" s="314">
        <v>30</v>
      </c>
      <c r="J292" s="314"/>
      <c r="K292" s="314">
        <v>35</v>
      </c>
      <c r="L292" s="314">
        <v>40</v>
      </c>
      <c r="M292" s="314">
        <v>45</v>
      </c>
    </row>
    <row r="293" spans="1:14" s="153" customFormat="1" ht="102" hidden="1" thickBot="1">
      <c r="A293" s="312" t="s">
        <v>259</v>
      </c>
      <c r="B293" s="317" t="s">
        <v>260</v>
      </c>
      <c r="C293" s="314" t="s">
        <v>186</v>
      </c>
      <c r="D293" s="315" t="s">
        <v>186</v>
      </c>
      <c r="E293" s="314" t="s">
        <v>186</v>
      </c>
      <c r="F293" s="314"/>
      <c r="G293" s="314"/>
      <c r="H293" s="314">
        <v>1</v>
      </c>
      <c r="I293" s="314">
        <v>10</v>
      </c>
      <c r="J293" s="314"/>
      <c r="K293" s="314">
        <v>13</v>
      </c>
      <c r="L293" s="314">
        <v>15</v>
      </c>
      <c r="M293" s="314">
        <v>18</v>
      </c>
    </row>
    <row r="294" spans="1:14" s="153" customFormat="1" ht="102" hidden="1" thickBot="1">
      <c r="A294" s="312" t="s">
        <v>261</v>
      </c>
      <c r="B294" s="317" t="s">
        <v>262</v>
      </c>
      <c r="C294" s="314" t="s">
        <v>255</v>
      </c>
      <c r="D294" s="315" t="s">
        <v>248</v>
      </c>
      <c r="E294" s="314" t="s">
        <v>186</v>
      </c>
      <c r="F294" s="314"/>
      <c r="G294" s="314"/>
      <c r="H294" s="314">
        <v>2</v>
      </c>
      <c r="I294" s="314">
        <v>20</v>
      </c>
      <c r="J294" s="314"/>
      <c r="K294" s="314">
        <v>22</v>
      </c>
      <c r="L294" s="314">
        <v>25</v>
      </c>
      <c r="M294" s="314">
        <v>27</v>
      </c>
    </row>
    <row r="295" spans="1:14" s="153" customFormat="1" ht="20.25" hidden="1" customHeight="1" thickBot="1">
      <c r="A295" s="363" t="s">
        <v>263</v>
      </c>
      <c r="B295" s="363"/>
      <c r="C295" s="363"/>
      <c r="D295" s="363"/>
      <c r="E295" s="363"/>
      <c r="F295" s="363"/>
      <c r="G295" s="363"/>
      <c r="H295" s="363"/>
      <c r="I295" s="363"/>
      <c r="J295" s="363"/>
      <c r="K295" s="363"/>
      <c r="L295" s="363"/>
      <c r="M295" s="363"/>
    </row>
    <row r="296" spans="1:14" s="153" customFormat="1" ht="102" hidden="1" thickBot="1">
      <c r="A296" s="312">
        <v>1</v>
      </c>
      <c r="B296" s="313" t="s">
        <v>264</v>
      </c>
      <c r="C296" s="314">
        <v>0</v>
      </c>
      <c r="D296" s="315" t="s">
        <v>248</v>
      </c>
      <c r="E296" s="314" t="s">
        <v>186</v>
      </c>
      <c r="F296" s="314"/>
      <c r="G296" s="314"/>
      <c r="H296" s="314" t="s">
        <v>186</v>
      </c>
      <c r="I296" s="314">
        <v>25</v>
      </c>
      <c r="J296" s="314"/>
      <c r="K296" s="314">
        <v>40</v>
      </c>
      <c r="L296" s="314">
        <v>40</v>
      </c>
      <c r="M296" s="314">
        <v>40</v>
      </c>
    </row>
    <row r="297" spans="1:14" s="153" customFormat="1" ht="102" hidden="1" thickBot="1">
      <c r="A297" s="312" t="s">
        <v>13</v>
      </c>
      <c r="B297" s="317" t="s">
        <v>265</v>
      </c>
      <c r="C297" s="314">
        <v>0</v>
      </c>
      <c r="D297" s="315" t="s">
        <v>248</v>
      </c>
      <c r="E297" s="314" t="s">
        <v>186</v>
      </c>
      <c r="F297" s="314"/>
      <c r="G297" s="314"/>
      <c r="H297" s="314" t="s">
        <v>186</v>
      </c>
      <c r="I297" s="314">
        <v>1</v>
      </c>
      <c r="J297" s="314"/>
      <c r="K297" s="314" t="s">
        <v>186</v>
      </c>
      <c r="L297" s="314" t="s">
        <v>186</v>
      </c>
      <c r="M297" s="314" t="s">
        <v>186</v>
      </c>
    </row>
    <row r="298" spans="1:14" s="153" customFormat="1" ht="61.5" hidden="1" thickBot="1">
      <c r="A298" s="312" t="s">
        <v>58</v>
      </c>
      <c r="B298" s="317" t="s">
        <v>266</v>
      </c>
      <c r="C298" s="314">
        <v>0</v>
      </c>
      <c r="D298" s="315" t="s">
        <v>248</v>
      </c>
      <c r="E298" s="314" t="s">
        <v>186</v>
      </c>
      <c r="F298" s="314"/>
      <c r="G298" s="314"/>
      <c r="H298" s="314" t="s">
        <v>186</v>
      </c>
      <c r="I298" s="314">
        <v>1</v>
      </c>
      <c r="J298" s="314"/>
      <c r="K298" s="314" t="s">
        <v>186</v>
      </c>
      <c r="L298" s="314" t="s">
        <v>186</v>
      </c>
      <c r="M298" s="314" t="s">
        <v>186</v>
      </c>
    </row>
    <row r="299" spans="1:14" s="153" customFormat="1" ht="81.75" hidden="1" thickBot="1">
      <c r="A299" s="312">
        <v>2</v>
      </c>
      <c r="B299" s="317" t="s">
        <v>267</v>
      </c>
      <c r="C299" s="314">
        <v>0</v>
      </c>
      <c r="D299" s="315" t="s">
        <v>186</v>
      </c>
      <c r="E299" s="314" t="s">
        <v>186</v>
      </c>
      <c r="F299" s="314"/>
      <c r="G299" s="314"/>
      <c r="H299" s="314" t="s">
        <v>186</v>
      </c>
      <c r="I299" s="314">
        <v>75</v>
      </c>
      <c r="J299" s="314"/>
      <c r="K299" s="314">
        <v>80</v>
      </c>
      <c r="L299" s="314">
        <v>85</v>
      </c>
      <c r="M299" s="314">
        <v>90</v>
      </c>
    </row>
    <row r="300" spans="1:14" s="153" customFormat="1" ht="97.5" hidden="1" customHeight="1" thickBot="1">
      <c r="A300" s="318">
        <v>3</v>
      </c>
      <c r="B300" s="319" t="s">
        <v>268</v>
      </c>
      <c r="C300" s="147">
        <v>0</v>
      </c>
      <c r="D300" s="320" t="s">
        <v>186</v>
      </c>
      <c r="E300" s="147" t="s">
        <v>186</v>
      </c>
      <c r="F300" s="147"/>
      <c r="G300" s="147"/>
      <c r="H300" s="147" t="s">
        <v>186</v>
      </c>
      <c r="I300" s="147">
        <v>75</v>
      </c>
      <c r="J300" s="147"/>
      <c r="K300" s="147">
        <v>80</v>
      </c>
      <c r="L300" s="147">
        <v>85</v>
      </c>
      <c r="M300" s="147">
        <v>90</v>
      </c>
    </row>
    <row r="301" spans="1:14" s="153" customFormat="1" ht="21.6" customHeight="1" thickBot="1">
      <c r="A301" s="367" t="s">
        <v>203</v>
      </c>
      <c r="B301" s="368"/>
      <c r="C301" s="368"/>
      <c r="D301" s="368"/>
      <c r="E301" s="368"/>
      <c r="F301" s="368"/>
      <c r="G301" s="368"/>
      <c r="H301" s="368"/>
      <c r="I301" s="368"/>
      <c r="J301" s="368"/>
      <c r="K301" s="368"/>
      <c r="L301" s="368"/>
      <c r="M301" s="368"/>
      <c r="N301" s="369"/>
    </row>
    <row r="302" spans="1:14" s="177" customFormat="1" ht="48.75" customHeight="1">
      <c r="A302" s="361" t="s">
        <v>11</v>
      </c>
      <c r="B302" s="197" t="s">
        <v>269</v>
      </c>
      <c r="C302" s="198">
        <v>0</v>
      </c>
      <c r="D302" s="227" t="s">
        <v>129</v>
      </c>
      <c r="E302" s="198">
        <v>3</v>
      </c>
      <c r="F302" s="198">
        <v>3</v>
      </c>
      <c r="G302" s="198"/>
      <c r="H302" s="198">
        <v>3</v>
      </c>
      <c r="I302" s="198">
        <v>3</v>
      </c>
      <c r="J302" s="198"/>
      <c r="K302" s="198">
        <v>3</v>
      </c>
      <c r="L302" s="198">
        <v>3</v>
      </c>
      <c r="M302" s="211">
        <v>3</v>
      </c>
      <c r="N302" s="188"/>
    </row>
    <row r="303" spans="1:14" s="182" customFormat="1" ht="46.5" customHeight="1" thickBot="1">
      <c r="A303" s="362"/>
      <c r="B303" s="221" t="s">
        <v>54</v>
      </c>
      <c r="C303" s="321"/>
      <c r="D303" s="322">
        <v>43466</v>
      </c>
      <c r="E303" s="216">
        <v>3</v>
      </c>
      <c r="F303" s="216">
        <v>3</v>
      </c>
      <c r="G303" s="216"/>
      <c r="H303" s="217">
        <v>3</v>
      </c>
      <c r="I303" s="216">
        <v>3</v>
      </c>
      <c r="J303" s="216"/>
      <c r="K303" s="216">
        <v>3</v>
      </c>
      <c r="L303" s="217">
        <v>3</v>
      </c>
      <c r="M303" s="298">
        <v>3</v>
      </c>
      <c r="N303" s="218"/>
    </row>
    <row r="304" spans="1:14" s="153" customFormat="1" ht="20.25" customHeight="1" thickBot="1">
      <c r="A304" s="367" t="s">
        <v>204</v>
      </c>
      <c r="B304" s="368"/>
      <c r="C304" s="368"/>
      <c r="D304" s="368"/>
      <c r="E304" s="368"/>
      <c r="F304" s="368"/>
      <c r="G304" s="368"/>
      <c r="H304" s="368"/>
      <c r="I304" s="368"/>
      <c r="J304" s="368"/>
      <c r="K304" s="368"/>
      <c r="L304" s="368"/>
      <c r="M304" s="368"/>
      <c r="N304" s="369"/>
    </row>
    <row r="305" spans="1:14" s="153" customFormat="1" ht="142.5" thickBot="1">
      <c r="A305" s="303" t="s">
        <v>11</v>
      </c>
      <c r="B305" s="304" t="s">
        <v>205</v>
      </c>
      <c r="C305" s="305">
        <v>0</v>
      </c>
      <c r="D305" s="306" t="s">
        <v>129</v>
      </c>
      <c r="E305" s="350">
        <v>0</v>
      </c>
      <c r="F305" s="306"/>
      <c r="G305" s="306"/>
      <c r="H305" s="148">
        <v>1</v>
      </c>
      <c r="I305" s="148">
        <v>2</v>
      </c>
      <c r="J305" s="148"/>
      <c r="K305" s="148">
        <v>3</v>
      </c>
      <c r="L305" s="148">
        <v>4</v>
      </c>
      <c r="M305" s="148">
        <v>5</v>
      </c>
      <c r="N305" s="307">
        <v>0</v>
      </c>
    </row>
    <row r="306" spans="1:14" s="153" customFormat="1" ht="20.25" customHeight="1" thickBot="1">
      <c r="A306" s="367" t="s">
        <v>280</v>
      </c>
      <c r="B306" s="368"/>
      <c r="C306" s="368"/>
      <c r="D306" s="368"/>
      <c r="E306" s="368"/>
      <c r="F306" s="368"/>
      <c r="G306" s="368"/>
      <c r="H306" s="368"/>
      <c r="I306" s="368"/>
      <c r="J306" s="368"/>
      <c r="K306" s="368"/>
      <c r="L306" s="368"/>
      <c r="M306" s="368"/>
      <c r="N306" s="369"/>
    </row>
    <row r="307" spans="1:14" s="153" customFormat="1" ht="102" thickBot="1">
      <c r="A307" s="299" t="s">
        <v>11</v>
      </c>
      <c r="B307" s="300" t="s">
        <v>206</v>
      </c>
      <c r="C307" s="301">
        <v>0</v>
      </c>
      <c r="D307" s="302" t="s">
        <v>129</v>
      </c>
      <c r="E307" s="349">
        <v>0.13</v>
      </c>
      <c r="F307" s="302"/>
      <c r="G307" s="302"/>
      <c r="H307" s="156">
        <v>0.26700000000000002</v>
      </c>
      <c r="I307" s="156">
        <v>0.40799999999999997</v>
      </c>
      <c r="J307" s="156"/>
      <c r="K307" s="156">
        <v>0.53700000000000003</v>
      </c>
      <c r="L307" s="156">
        <v>0.66200000000000003</v>
      </c>
      <c r="M307" s="156">
        <v>0.76600000000000001</v>
      </c>
      <c r="N307" s="308"/>
    </row>
    <row r="308" spans="1:14" s="182" customFormat="1" ht="21" thickBot="1">
      <c r="A308" s="238"/>
      <c r="B308" s="239" t="s">
        <v>12</v>
      </c>
      <c r="C308" s="373" t="s">
        <v>131</v>
      </c>
      <c r="D308" s="373"/>
      <c r="E308" s="373"/>
      <c r="F308" s="373"/>
      <c r="G308" s="373"/>
      <c r="H308" s="373"/>
      <c r="I308" s="373"/>
      <c r="J308" s="373"/>
      <c r="K308" s="373"/>
      <c r="L308" s="373"/>
      <c r="M308" s="373"/>
      <c r="N308" s="374"/>
    </row>
    <row r="309" spans="1:14" s="182" customFormat="1">
      <c r="A309" s="375" t="s">
        <v>26</v>
      </c>
      <c r="B309" s="378" t="s">
        <v>270</v>
      </c>
      <c r="C309" s="381" t="s">
        <v>271</v>
      </c>
      <c r="D309" s="324" t="s">
        <v>14</v>
      </c>
      <c r="E309" s="325">
        <v>0.54</v>
      </c>
      <c r="F309" s="326">
        <v>0</v>
      </c>
      <c r="G309" s="326">
        <v>0</v>
      </c>
      <c r="H309" s="325">
        <v>0.26</v>
      </c>
      <c r="I309" s="326">
        <v>0.26</v>
      </c>
      <c r="J309" s="384"/>
      <c r="K309" s="326">
        <v>0.01</v>
      </c>
      <c r="L309" s="326">
        <v>0.01</v>
      </c>
      <c r="M309" s="326">
        <v>0.01</v>
      </c>
      <c r="N309" s="327">
        <v>1.0900000000000001</v>
      </c>
    </row>
    <row r="310" spans="1:14" s="182" customFormat="1">
      <c r="A310" s="376"/>
      <c r="B310" s="379"/>
      <c r="C310" s="382"/>
      <c r="D310" s="328" t="s">
        <v>15</v>
      </c>
      <c r="E310" s="329">
        <v>0</v>
      </c>
      <c r="F310" s="329">
        <v>0</v>
      </c>
      <c r="G310" s="329">
        <v>0</v>
      </c>
      <c r="H310" s="329">
        <v>0</v>
      </c>
      <c r="I310" s="330">
        <v>0</v>
      </c>
      <c r="J310" s="385"/>
      <c r="K310" s="330"/>
      <c r="L310" s="330"/>
      <c r="M310" s="330"/>
      <c r="N310" s="331"/>
    </row>
    <row r="311" spans="1:14" s="182" customFormat="1">
      <c r="A311" s="376"/>
      <c r="B311" s="379"/>
      <c r="C311" s="382"/>
      <c r="D311" s="328" t="s">
        <v>9</v>
      </c>
      <c r="E311" s="329">
        <v>0</v>
      </c>
      <c r="F311" s="329">
        <v>0</v>
      </c>
      <c r="G311" s="329">
        <v>0</v>
      </c>
      <c r="H311" s="329">
        <v>0</v>
      </c>
      <c r="I311" s="330">
        <v>0</v>
      </c>
      <c r="J311" s="385"/>
      <c r="K311" s="330"/>
      <c r="L311" s="330"/>
      <c r="M311" s="330"/>
      <c r="N311" s="331"/>
    </row>
    <row r="312" spans="1:14" s="182" customFormat="1" ht="176.25" customHeight="1" thickBot="1">
      <c r="A312" s="377"/>
      <c r="B312" s="380"/>
      <c r="C312" s="383"/>
      <c r="D312" s="332" t="s">
        <v>10</v>
      </c>
      <c r="E312" s="348">
        <v>0.54</v>
      </c>
      <c r="F312" s="333">
        <v>0</v>
      </c>
      <c r="G312" s="333">
        <v>0</v>
      </c>
      <c r="H312" s="348">
        <v>0.26</v>
      </c>
      <c r="I312" s="348">
        <v>0.26</v>
      </c>
      <c r="J312" s="386"/>
      <c r="K312" s="334">
        <v>0.01</v>
      </c>
      <c r="L312" s="334">
        <v>0.01</v>
      </c>
      <c r="M312" s="334">
        <v>0.01</v>
      </c>
      <c r="N312" s="335">
        <v>1.0900000000000001</v>
      </c>
    </row>
    <row r="313" spans="1:14" s="153" customFormat="1" ht="21" thickBot="1">
      <c r="A313" s="387" t="s">
        <v>272</v>
      </c>
      <c r="B313" s="388"/>
      <c r="C313" s="388"/>
      <c r="D313" s="388"/>
      <c r="E313" s="388"/>
      <c r="F313" s="388"/>
      <c r="G313" s="388"/>
      <c r="H313" s="388"/>
      <c r="I313" s="388"/>
      <c r="J313" s="388"/>
      <c r="K313" s="388"/>
      <c r="L313" s="388"/>
      <c r="M313" s="389"/>
      <c r="N313" s="336"/>
    </row>
    <row r="314" spans="1:14" s="153" customFormat="1" ht="21" hidden="1" thickBot="1">
      <c r="A314" s="390" t="s">
        <v>273</v>
      </c>
      <c r="B314" s="390"/>
      <c r="C314" s="390"/>
      <c r="D314" s="390"/>
      <c r="E314" s="390"/>
      <c r="F314" s="390"/>
      <c r="G314" s="390"/>
      <c r="H314" s="390"/>
      <c r="I314" s="390"/>
      <c r="J314" s="390"/>
      <c r="K314" s="390"/>
      <c r="L314" s="390"/>
      <c r="M314" s="391"/>
      <c r="N314" s="337"/>
    </row>
    <row r="315" spans="1:14" s="153" customFormat="1" ht="41.25" hidden="1" thickBot="1">
      <c r="A315" s="338" t="s">
        <v>11</v>
      </c>
      <c r="B315" s="339" t="s">
        <v>274</v>
      </c>
      <c r="C315" s="340">
        <v>0.5</v>
      </c>
      <c r="D315" s="341" t="s">
        <v>119</v>
      </c>
      <c r="E315" s="340">
        <v>0.57999999999999996</v>
      </c>
      <c r="F315" s="340"/>
      <c r="G315" s="340"/>
      <c r="H315" s="340">
        <v>0.75</v>
      </c>
      <c r="I315" s="340">
        <v>1</v>
      </c>
      <c r="J315" s="340"/>
      <c r="K315" s="340">
        <v>1.25</v>
      </c>
      <c r="L315" s="340">
        <v>1.58</v>
      </c>
      <c r="M315" s="342">
        <v>2</v>
      </c>
      <c r="N315" s="343"/>
    </row>
    <row r="316" spans="1:14" s="153" customFormat="1" ht="42.6" customHeight="1" thickBot="1">
      <c r="A316" s="370" t="s">
        <v>275</v>
      </c>
      <c r="B316" s="371"/>
      <c r="C316" s="371"/>
      <c r="D316" s="371"/>
      <c r="E316" s="371"/>
      <c r="F316" s="371"/>
      <c r="G316" s="371"/>
      <c r="H316" s="371"/>
      <c r="I316" s="371"/>
      <c r="J316" s="371"/>
      <c r="K316" s="371"/>
      <c r="L316" s="371"/>
      <c r="M316" s="372"/>
      <c r="N316" s="344"/>
    </row>
    <row r="317" spans="1:14" s="153" customFormat="1" ht="39">
      <c r="A317" s="361" t="s">
        <v>11</v>
      </c>
      <c r="B317" s="197" t="s">
        <v>276</v>
      </c>
      <c r="C317" s="198"/>
      <c r="D317" s="227"/>
      <c r="E317" s="198">
        <v>1300</v>
      </c>
      <c r="F317" s="198"/>
      <c r="G317" s="198"/>
      <c r="H317" s="198"/>
      <c r="I317" s="198"/>
      <c r="J317" s="198"/>
      <c r="K317" s="198"/>
      <c r="L317" s="198"/>
      <c r="M317" s="211"/>
      <c r="N317" s="345"/>
    </row>
    <row r="318" spans="1:14" s="153" customFormat="1" ht="21" thickBot="1">
      <c r="A318" s="362"/>
      <c r="B318" s="221" t="s">
        <v>54</v>
      </c>
      <c r="C318" s="217"/>
      <c r="D318" s="270"/>
      <c r="E318" s="216">
        <v>10</v>
      </c>
      <c r="F318" s="216"/>
      <c r="G318" s="216"/>
      <c r="H318" s="217"/>
      <c r="I318" s="216"/>
      <c r="J318" s="216"/>
      <c r="K318" s="216"/>
      <c r="L318" s="217"/>
      <c r="M318" s="298"/>
      <c r="N318" s="346"/>
    </row>
    <row r="319" spans="1:14" s="153" customFormat="1" ht="39">
      <c r="A319" s="361" t="s">
        <v>120</v>
      </c>
      <c r="B319" s="197" t="s">
        <v>277</v>
      </c>
      <c r="C319" s="198"/>
      <c r="D319" s="227"/>
      <c r="E319" s="199">
        <f>SUM(E320:E320)</f>
        <v>1871</v>
      </c>
      <c r="F319" s="199"/>
      <c r="G319" s="199"/>
      <c r="H319" s="199"/>
      <c r="I319" s="199"/>
      <c r="J319" s="199"/>
      <c r="K319" s="198"/>
      <c r="L319" s="198"/>
      <c r="M319" s="211"/>
      <c r="N319" s="345"/>
    </row>
    <row r="320" spans="1:14" s="153" customFormat="1" ht="21" thickBot="1">
      <c r="A320" s="362"/>
      <c r="B320" s="221" t="s">
        <v>54</v>
      </c>
      <c r="C320" s="217"/>
      <c r="D320" s="270"/>
      <c r="E320" s="216">
        <v>1871</v>
      </c>
      <c r="F320" s="216"/>
      <c r="G320" s="216"/>
      <c r="H320" s="217"/>
      <c r="I320" s="216"/>
      <c r="J320" s="216"/>
      <c r="K320" s="216"/>
      <c r="L320" s="217"/>
      <c r="M320" s="298"/>
      <c r="N320" s="346"/>
    </row>
    <row r="321" spans="1:14" s="153" customFormat="1" ht="58.5">
      <c r="A321" s="361" t="s">
        <v>122</v>
      </c>
      <c r="B321" s="197" t="s">
        <v>278</v>
      </c>
      <c r="C321" s="199"/>
      <c r="D321" s="161"/>
      <c r="E321" s="199">
        <v>249</v>
      </c>
      <c r="F321" s="199"/>
      <c r="G321" s="199"/>
      <c r="H321" s="199"/>
      <c r="I321" s="199"/>
      <c r="J321" s="198"/>
      <c r="K321" s="198"/>
      <c r="L321" s="198"/>
      <c r="M321" s="211"/>
      <c r="N321" s="345"/>
    </row>
    <row r="322" spans="1:14" s="153" customFormat="1" ht="21" thickBot="1">
      <c r="A322" s="362"/>
      <c r="B322" s="221" t="s">
        <v>54</v>
      </c>
      <c r="C322" s="217"/>
      <c r="D322" s="270"/>
      <c r="E322" s="216">
        <v>0</v>
      </c>
      <c r="F322" s="216"/>
      <c r="G322" s="216"/>
      <c r="H322" s="217"/>
      <c r="I322" s="216"/>
      <c r="J322" s="216"/>
      <c r="K322" s="216"/>
      <c r="L322" s="217"/>
      <c r="M322" s="298"/>
      <c r="N322" s="346"/>
    </row>
    <row r="323" spans="1:14" s="153" customFormat="1" ht="58.5">
      <c r="A323" s="361" t="s">
        <v>141</v>
      </c>
      <c r="B323" s="347" t="s">
        <v>279</v>
      </c>
      <c r="C323" s="199"/>
      <c r="D323" s="161"/>
      <c r="E323" s="199">
        <v>258</v>
      </c>
      <c r="F323" s="199"/>
      <c r="G323" s="199"/>
      <c r="H323" s="199"/>
      <c r="I323" s="199"/>
      <c r="J323" s="198"/>
      <c r="K323" s="198"/>
      <c r="L323" s="198"/>
      <c r="M323" s="211"/>
      <c r="N323" s="345"/>
    </row>
    <row r="324" spans="1:14" s="153" customFormat="1" ht="21" thickBot="1">
      <c r="A324" s="362"/>
      <c r="B324" s="221" t="s">
        <v>54</v>
      </c>
      <c r="C324" s="217"/>
      <c r="D324" s="270"/>
      <c r="E324" s="216">
        <v>1</v>
      </c>
      <c r="F324" s="216"/>
      <c r="G324" s="216"/>
      <c r="H324" s="217"/>
      <c r="I324" s="216"/>
      <c r="J324" s="216"/>
      <c r="K324" s="216"/>
      <c r="L324" s="217"/>
      <c r="M324" s="298"/>
      <c r="N324" s="346"/>
    </row>
    <row r="325" spans="1:14" s="153" customFormat="1" ht="75">
      <c r="A325" s="361" t="s">
        <v>161</v>
      </c>
      <c r="B325" s="351" t="s">
        <v>281</v>
      </c>
      <c r="C325" s="167">
        <v>92.1</v>
      </c>
      <c r="D325" s="352">
        <v>43404</v>
      </c>
      <c r="E325" s="167">
        <v>151.56</v>
      </c>
      <c r="F325" s="199"/>
      <c r="G325" s="199"/>
      <c r="H325" s="167">
        <v>265.91000000000003</v>
      </c>
      <c r="I325" s="167">
        <v>371.46</v>
      </c>
      <c r="J325" s="198"/>
      <c r="K325" s="167">
        <v>458.74</v>
      </c>
      <c r="L325" s="167">
        <v>562.94000000000005</v>
      </c>
      <c r="M325" s="167">
        <v>610.64</v>
      </c>
      <c r="N325" s="345"/>
    </row>
    <row r="326" spans="1:14" s="182" customFormat="1" ht="21" thickBot="1">
      <c r="A326" s="362"/>
      <c r="B326" s="221" t="s">
        <v>54</v>
      </c>
      <c r="C326" s="355">
        <v>0.48046189278971624</v>
      </c>
      <c r="D326" s="356">
        <v>43404</v>
      </c>
      <c r="E326" s="357">
        <v>0.79064934279271881</v>
      </c>
      <c r="F326" s="216"/>
      <c r="G326" s="216"/>
      <c r="H326" s="358">
        <v>1.3871837341119813</v>
      </c>
      <c r="I326" s="357">
        <v>1.9378108001701193</v>
      </c>
      <c r="J326" s="216"/>
      <c r="K326" s="357">
        <v>2.3931279988963565</v>
      </c>
      <c r="L326" s="358">
        <v>2.9367124639201183</v>
      </c>
      <c r="M326" s="357">
        <v>3.185551033801437</v>
      </c>
      <c r="N326" s="359"/>
    </row>
    <row r="327" spans="1:14" s="153" customFormat="1" ht="112.5">
      <c r="A327" s="361" t="s">
        <v>187</v>
      </c>
      <c r="B327" s="351" t="s">
        <v>282</v>
      </c>
      <c r="C327" s="167">
        <v>18</v>
      </c>
      <c r="D327" s="352">
        <v>43404</v>
      </c>
      <c r="E327" s="167">
        <v>30</v>
      </c>
      <c r="F327" s="199"/>
      <c r="G327" s="199"/>
      <c r="H327" s="167">
        <v>60</v>
      </c>
      <c r="I327" s="167">
        <v>100</v>
      </c>
      <c r="J327" s="198"/>
      <c r="K327" s="167">
        <v>100</v>
      </c>
      <c r="L327" s="167">
        <v>100</v>
      </c>
      <c r="M327" s="167">
        <v>100</v>
      </c>
      <c r="N327" s="345"/>
    </row>
    <row r="328" spans="1:14" s="182" customFormat="1" ht="21" thickBot="1">
      <c r="A328" s="362"/>
      <c r="B328" s="221" t="s">
        <v>54</v>
      </c>
      <c r="C328" s="216">
        <v>0</v>
      </c>
      <c r="D328" s="276"/>
      <c r="E328" s="216">
        <v>0</v>
      </c>
      <c r="F328" s="216"/>
      <c r="G328" s="216"/>
      <c r="H328" s="194">
        <v>0</v>
      </c>
      <c r="I328" s="360">
        <v>1</v>
      </c>
      <c r="J328" s="216"/>
      <c r="K328" s="360">
        <v>1</v>
      </c>
      <c r="L328" s="360">
        <v>1</v>
      </c>
      <c r="M328" s="360">
        <v>1</v>
      </c>
      <c r="N328" s="359"/>
    </row>
    <row r="329" spans="1:14">
      <c r="C329" s="353"/>
      <c r="D329" s="354"/>
      <c r="E329" s="353"/>
      <c r="F329" s="353"/>
      <c r="G329" s="353"/>
      <c r="H329" s="353"/>
      <c r="I329" s="353"/>
      <c r="J329" s="353"/>
      <c r="K329" s="353"/>
      <c r="L329" s="353"/>
      <c r="M329" s="353"/>
    </row>
  </sheetData>
  <mergeCells count="224">
    <mergeCell ref="A68:A69"/>
    <mergeCell ref="A70:A71"/>
    <mergeCell ref="C81:N81"/>
    <mergeCell ref="A72:N72"/>
    <mergeCell ref="A73:A74"/>
    <mergeCell ref="A75:A76"/>
    <mergeCell ref="A77:A78"/>
    <mergeCell ref="A79:A80"/>
    <mergeCell ref="J168:J171"/>
    <mergeCell ref="J164:J167"/>
    <mergeCell ref="J160:J163"/>
    <mergeCell ref="J156:J159"/>
    <mergeCell ref="J119:J122"/>
    <mergeCell ref="A119:A122"/>
    <mergeCell ref="B119:B122"/>
    <mergeCell ref="C119:C122"/>
    <mergeCell ref="A127:N127"/>
    <mergeCell ref="A130:N130"/>
    <mergeCell ref="A131:A132"/>
    <mergeCell ref="A133:A134"/>
    <mergeCell ref="A135:A136"/>
    <mergeCell ref="A62:N62"/>
    <mergeCell ref="A63:N63"/>
    <mergeCell ref="A64:A65"/>
    <mergeCell ref="A66:A67"/>
    <mergeCell ref="J208:J211"/>
    <mergeCell ref="J203:J207"/>
    <mergeCell ref="J199:J202"/>
    <mergeCell ref="B203:B207"/>
    <mergeCell ref="C203:C207"/>
    <mergeCell ref="J87:J90"/>
    <mergeCell ref="J91:J94"/>
    <mergeCell ref="J95:J98"/>
    <mergeCell ref="J99:J102"/>
    <mergeCell ref="J107:J110"/>
    <mergeCell ref="J111:J114"/>
    <mergeCell ref="B115:B118"/>
    <mergeCell ref="C115:C118"/>
    <mergeCell ref="J115:J118"/>
    <mergeCell ref="A99:A102"/>
    <mergeCell ref="B99:B102"/>
    <mergeCell ref="C99:C102"/>
    <mergeCell ref="A95:A98"/>
    <mergeCell ref="B95:B98"/>
    <mergeCell ref="C95:C98"/>
    <mergeCell ref="C156:C159"/>
    <mergeCell ref="A172:A175"/>
    <mergeCell ref="A220:A223"/>
    <mergeCell ref="B220:B223"/>
    <mergeCell ref="C220:C223"/>
    <mergeCell ref="J220:J224"/>
    <mergeCell ref="J216:J219"/>
    <mergeCell ref="A216:A219"/>
    <mergeCell ref="B216:B219"/>
    <mergeCell ref="C216:C219"/>
    <mergeCell ref="A212:A215"/>
    <mergeCell ref="B212:B215"/>
    <mergeCell ref="C212:C215"/>
    <mergeCell ref="J212:J215"/>
    <mergeCell ref="A187:N187"/>
    <mergeCell ref="A188:N188"/>
    <mergeCell ref="A192:N192"/>
    <mergeCell ref="A195:N195"/>
    <mergeCell ref="A208:A211"/>
    <mergeCell ref="B208:B211"/>
    <mergeCell ref="C208:C211"/>
    <mergeCell ref="A164:A167"/>
    <mergeCell ref="B164:B167"/>
    <mergeCell ref="C164:C167"/>
    <mergeCell ref="A168:A171"/>
    <mergeCell ref="B168:B171"/>
    <mergeCell ref="C168:C171"/>
    <mergeCell ref="A203:A207"/>
    <mergeCell ref="B198:N198"/>
    <mergeCell ref="A183:A186"/>
    <mergeCell ref="B183:B186"/>
    <mergeCell ref="C183:C186"/>
    <mergeCell ref="A199:A202"/>
    <mergeCell ref="B199:B202"/>
    <mergeCell ref="C199:C202"/>
    <mergeCell ref="K2:N2"/>
    <mergeCell ref="K35:N35"/>
    <mergeCell ref="A15:N15"/>
    <mergeCell ref="A16:N16"/>
    <mergeCell ref="A40:A43"/>
    <mergeCell ref="C40:C43"/>
    <mergeCell ref="C44:C47"/>
    <mergeCell ref="C35:J35"/>
    <mergeCell ref="B40:B43"/>
    <mergeCell ref="K3:M3"/>
    <mergeCell ref="N3:N4"/>
    <mergeCell ref="A5:A8"/>
    <mergeCell ref="B5:B8"/>
    <mergeCell ref="C5:C8"/>
    <mergeCell ref="B10:B13"/>
    <mergeCell ref="C10:C13"/>
    <mergeCell ref="A10:A13"/>
    <mergeCell ref="B44:B47"/>
    <mergeCell ref="A44:A47"/>
    <mergeCell ref="A2:J2"/>
    <mergeCell ref="C3:D3"/>
    <mergeCell ref="J40:J43"/>
    <mergeCell ref="J44:J47"/>
    <mergeCell ref="E3:I3"/>
    <mergeCell ref="J3:J4"/>
    <mergeCell ref="J5:J8"/>
    <mergeCell ref="A58:A61"/>
    <mergeCell ref="A52:A55"/>
    <mergeCell ref="B52:B55"/>
    <mergeCell ref="C52:C55"/>
    <mergeCell ref="A56:N56"/>
    <mergeCell ref="C58:C61"/>
    <mergeCell ref="B58:B61"/>
    <mergeCell ref="A36:A39"/>
    <mergeCell ref="B36:B39"/>
    <mergeCell ref="C36:C39"/>
    <mergeCell ref="J36:J39"/>
    <mergeCell ref="B48:B51"/>
    <mergeCell ref="J48:J51"/>
    <mergeCell ref="A22:M22"/>
    <mergeCell ref="A26:N26"/>
    <mergeCell ref="A27:A28"/>
    <mergeCell ref="A29:A30"/>
    <mergeCell ref="A31:A32"/>
    <mergeCell ref="A33:A34"/>
    <mergeCell ref="B172:B175"/>
    <mergeCell ref="C172:C175"/>
    <mergeCell ref="B177:N177"/>
    <mergeCell ref="B182:N182"/>
    <mergeCell ref="J172:J176"/>
    <mergeCell ref="J178:J181"/>
    <mergeCell ref="A178:A181"/>
    <mergeCell ref="B178:B181"/>
    <mergeCell ref="C178:C181"/>
    <mergeCell ref="A160:A163"/>
    <mergeCell ref="B160:B163"/>
    <mergeCell ref="C160:C163"/>
    <mergeCell ref="A156:A159"/>
    <mergeCell ref="B156:B159"/>
    <mergeCell ref="J183:J186"/>
    <mergeCell ref="B82:N82"/>
    <mergeCell ref="B155:N155"/>
    <mergeCell ref="B111:B114"/>
    <mergeCell ref="A123:A126"/>
    <mergeCell ref="B123:B126"/>
    <mergeCell ref="C123:C126"/>
    <mergeCell ref="A87:A90"/>
    <mergeCell ref="B87:B90"/>
    <mergeCell ref="C87:C90"/>
    <mergeCell ref="A91:A94"/>
    <mergeCell ref="B91:B94"/>
    <mergeCell ref="A103:A106"/>
    <mergeCell ref="B103:B106"/>
    <mergeCell ref="C103:C106"/>
    <mergeCell ref="J103:J106"/>
    <mergeCell ref="A115:A118"/>
    <mergeCell ref="A83:A86"/>
    <mergeCell ref="B83:B86"/>
    <mergeCell ref="C83:C86"/>
    <mergeCell ref="J83:J86"/>
    <mergeCell ref="C91:C94"/>
    <mergeCell ref="A107:A110"/>
    <mergeCell ref="B107:B110"/>
    <mergeCell ref="C107:C110"/>
    <mergeCell ref="A148:N148"/>
    <mergeCell ref="A149:N149"/>
    <mergeCell ref="A152:A154"/>
    <mergeCell ref="A137:N137"/>
    <mergeCell ref="A138:A139"/>
    <mergeCell ref="A140:A141"/>
    <mergeCell ref="A142:A143"/>
    <mergeCell ref="A144:A145"/>
    <mergeCell ref="A146:A147"/>
    <mergeCell ref="A225:N225"/>
    <mergeCell ref="A226:N226"/>
    <mergeCell ref="A227:A228"/>
    <mergeCell ref="A229:A230"/>
    <mergeCell ref="A231:A232"/>
    <mergeCell ref="A233:A234"/>
    <mergeCell ref="A235:A236"/>
    <mergeCell ref="A237:A238"/>
    <mergeCell ref="A239:A240"/>
    <mergeCell ref="A314:M314"/>
    <mergeCell ref="A241:N241"/>
    <mergeCell ref="A242:A243"/>
    <mergeCell ref="A244:N244"/>
    <mergeCell ref="A245:N245"/>
    <mergeCell ref="A246:A247"/>
    <mergeCell ref="A304:N304"/>
    <mergeCell ref="A279:M279"/>
    <mergeCell ref="A248:N248"/>
    <mergeCell ref="A249:A250"/>
    <mergeCell ref="A251:M251"/>
    <mergeCell ref="A252:A253"/>
    <mergeCell ref="B252:B253"/>
    <mergeCell ref="C252:D252"/>
    <mergeCell ref="E252:M252"/>
    <mergeCell ref="A254:M254"/>
    <mergeCell ref="A262:M262"/>
    <mergeCell ref="A272:M272"/>
    <mergeCell ref="A302:A303"/>
    <mergeCell ref="A325:A326"/>
    <mergeCell ref="A327:A328"/>
    <mergeCell ref="A275:M275"/>
    <mergeCell ref="A280:A281"/>
    <mergeCell ref="B280:B281"/>
    <mergeCell ref="C280:D280"/>
    <mergeCell ref="E280:M280"/>
    <mergeCell ref="A282:M282"/>
    <mergeCell ref="A287:M287"/>
    <mergeCell ref="A295:M295"/>
    <mergeCell ref="A301:N301"/>
    <mergeCell ref="A316:M316"/>
    <mergeCell ref="A317:A318"/>
    <mergeCell ref="A319:A320"/>
    <mergeCell ref="A321:A322"/>
    <mergeCell ref="A323:A324"/>
    <mergeCell ref="A306:N306"/>
    <mergeCell ref="C308:N308"/>
    <mergeCell ref="A309:A312"/>
    <mergeCell ref="B309:B312"/>
    <mergeCell ref="C309:C312"/>
    <mergeCell ref="J309:J312"/>
    <mergeCell ref="A313:M313"/>
  </mergeCells>
  <pageMargins left="0.31496062992125984" right="0.15748031496062992" top="0.23622047244094491" bottom="0.31496062992125984" header="0.15748031496062992" footer="0.15748031496062992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Ekonom</cp:lastModifiedBy>
  <cp:revision>3</cp:revision>
  <cp:lastPrinted>2019-08-08T01:50:04Z</cp:lastPrinted>
  <dcterms:created xsi:type="dcterms:W3CDTF">2018-11-23T05:25:27Z</dcterms:created>
  <dcterms:modified xsi:type="dcterms:W3CDTF">2019-08-28T04:18:48Z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