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1"/>
  </bookViews>
  <sheets>
    <sheet name="доходы " sheetId="1" r:id="rId1"/>
    <sheet name="доходы по ад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<sst xmlns="http://schemas.openxmlformats.org/spreadsheetml/2006/main" count="288" uniqueCount="197">
  <si>
    <t>Код бюджетной классификации РФ</t>
  </si>
  <si>
    <t>Наименование доходов</t>
  </si>
  <si>
    <t>101 00000 00 0000 110</t>
  </si>
  <si>
    <t>101 02000 01 0000 110</t>
  </si>
  <si>
    <t>Налог на доходы физических лиц, всего:</t>
  </si>
  <si>
    <t>105 00000 00 0000 110</t>
  </si>
  <si>
    <t>Налоги на совокупный доход, всего:                                   в.т.ч.</t>
  </si>
  <si>
    <t>105 02000 02 0000 110</t>
  </si>
  <si>
    <t>Единый налог на вмененный доход для отдельных  видов деятельности</t>
  </si>
  <si>
    <t>105 03000 01 0000 110</t>
  </si>
  <si>
    <t>Единый сельскохозяйственный налог</t>
  </si>
  <si>
    <t>106 00000 00 0000 110</t>
  </si>
  <si>
    <t>106 01030 05 0000 110</t>
  </si>
  <si>
    <t>Налог на имущество физических лиц</t>
  </si>
  <si>
    <t>106 06000 05 0000 110</t>
  </si>
  <si>
    <t>Земельный налог</t>
  </si>
  <si>
    <t>108 00000 00 0000 110</t>
  </si>
  <si>
    <t>Государственная пошлина</t>
  </si>
  <si>
    <t>109 00000 05 0000 110</t>
  </si>
  <si>
    <t>Задолженность по отмененным местным налогам, сборам и обязательным платежам, в.т.ч.</t>
  </si>
  <si>
    <t>111 00000 00 0000 120</t>
  </si>
  <si>
    <t>Доходы от сдачи в аренду имущества, находящегося в государственной и муниципальной собственности, в.т.ч.:</t>
  </si>
  <si>
    <t xml:space="preserve">Арендная плата за земли  </t>
  </si>
  <si>
    <t>Прочие доходы от использования имущества, находящегося в муниципальной собственности</t>
  </si>
  <si>
    <t>112 00000 00 0000 120</t>
  </si>
  <si>
    <t>Платежи при пользовании природными ресурсами, в.т.ч.</t>
  </si>
  <si>
    <t>112 01000 01 0000 120</t>
  </si>
  <si>
    <t>Плата за негативное воздействие на окружающую среду</t>
  </si>
  <si>
    <t>Доходы от оказания платных услуг</t>
  </si>
  <si>
    <t>114 00000 00 0000 000</t>
  </si>
  <si>
    <t>Доходы от продажи материальных и нематериальных активов, всего:</t>
  </si>
  <si>
    <t>Доходы от реализации имущества, находящегося в государственной и муниципальной собственности</t>
  </si>
  <si>
    <t>116 00000 00 0000 140</t>
  </si>
  <si>
    <t xml:space="preserve">Штрафные санкции, возмещение ущерба, всего </t>
  </si>
  <si>
    <t>117 00000 05 0000 180</t>
  </si>
  <si>
    <t>Прочие  неналоговые доходы  местных бюджетов</t>
  </si>
  <si>
    <t>Всего собственных доходов</t>
  </si>
  <si>
    <t>200 00000 00 0000 000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</si>
  <si>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</si>
  <si>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</si>
  <si>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2 02 01001 05 0000 151</t>
  </si>
  <si>
    <t>Дотации бюджетам муниципальных районов на выравнивание уровня бюджетной обеспеченности</t>
  </si>
  <si>
    <t>Всего доходов</t>
  </si>
  <si>
    <t>% исполнения</t>
  </si>
  <si>
    <t>Налоги на имущество, всего:                  в том числе</t>
  </si>
  <si>
    <t>Неналоговые доходы- всего</t>
  </si>
  <si>
    <t>Налоговые доходы -   всего,     в том числе</t>
  </si>
  <si>
    <t>Налоги на прибыль, всего                               в том числе числе</t>
  </si>
  <si>
    <t>Налоговые и неналоговые доходы всего                                            в том числе</t>
  </si>
  <si>
    <t>Приложение 1</t>
  </si>
  <si>
    <t>111 09045 05 0000 120</t>
  </si>
  <si>
    <t>111 05010 10 0000 120</t>
  </si>
  <si>
    <t>100 00000 00 0000 110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</si>
  <si>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</si>
  <si>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</si>
  <si>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</si>
  <si>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2 02 03000 00 0000 151</t>
  </si>
  <si>
    <t>2 02 03015 05 0000 151</t>
  </si>
  <si>
    <t xml:space="preserve">Субвенции бюджетам муниципальных районов на ежемесячное денежное вознаграждение за классное руководство </t>
  </si>
  <si>
    <t>202 03021 05 0000 151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</si>
  <si>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</si>
  <si>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2 02 03024 05 0000 151</t>
  </si>
  <si>
    <t>2 02 03003 05 0000 151</t>
  </si>
  <si>
    <t>2 02 04014 05 0000 151</t>
  </si>
  <si>
    <t xml:space="preserve"> 2 02 02000 00 0000 151</t>
  </si>
  <si>
    <t>2 02 04000 00 0000 151</t>
  </si>
  <si>
    <t>Прочие субсидии бюджетам муниципальных районов</t>
  </si>
  <si>
    <t>202 02999 05 0000 151</t>
  </si>
  <si>
    <t>2 02 03029 05 0000 151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</si>
  <si>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</si>
  <si>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 202 030070050000151</t>
  </si>
  <si>
    <t>к первонач-ому плану 2009 года</t>
  </si>
  <si>
    <t>к уточненен-му   плану  2009года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</si>
  <si>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</si>
  <si>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</si>
  <si>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</si>
  <si>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 xml:space="preserve">Субвенции бюджетам муниципальных районов на компенсацию части родительсуой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</si>
  <si>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</si>
  <si>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</si>
  <si>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</si>
  <si>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202 01000 00 0000 151</t>
  </si>
  <si>
    <t xml:space="preserve"> 2 02 02145 05 0000 151</t>
  </si>
  <si>
    <t xml:space="preserve"> 2 02 02009 05 0000 151</t>
  </si>
  <si>
    <t>207 00000 00 0000 180</t>
  </si>
  <si>
    <t>207 05000 05 0000 180</t>
  </si>
  <si>
    <t>Субсидии бюджетам муниципальных  районов  на государственную  поддержку  малого  и среднего  предпринимательства,   включая  крестьянские (фермерские) хозяйства</t>
  </si>
  <si>
    <t>Субсидии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</si>
  <si>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муниципальных районов</t>
  </si>
  <si>
    <t>Прочие безвозмездные поступления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</si>
  <si>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</si>
  <si>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</si>
  <si>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код главы</t>
  </si>
  <si>
    <t>код бюджетной классификации</t>
  </si>
  <si>
    <t>исполнение (%)</t>
  </si>
  <si>
    <t>наименование</t>
  </si>
  <si>
    <t>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</si>
  <si>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111 09045 05 0000 120</t>
  </si>
  <si>
    <t>111 05013 10 0000 120</t>
  </si>
  <si>
    <t>114 02053 05 0000 410</t>
  </si>
  <si>
    <t>114 06013 05 0000 430</t>
  </si>
  <si>
    <t>114 06013 10 0000 430</t>
  </si>
  <si>
    <t>Итого по администратору 001</t>
  </si>
  <si>
    <t>003</t>
  </si>
  <si>
    <t>Итого по администратору 003</t>
  </si>
  <si>
    <t>048</t>
  </si>
  <si>
    <t>Итого по администратору 048</t>
  </si>
  <si>
    <t>076</t>
  </si>
  <si>
    <t>Итого по администратору 076</t>
  </si>
  <si>
    <t>177</t>
  </si>
  <si>
    <t>Итого по администратору 177</t>
  </si>
  <si>
    <t>113 00000 05 0000 130</t>
  </si>
  <si>
    <t>182</t>
  </si>
  <si>
    <t>Итого по администратору 182</t>
  </si>
  <si>
    <t>188</t>
  </si>
  <si>
    <t>Итого по администратору 188</t>
  </si>
  <si>
    <t>192</t>
  </si>
  <si>
    <t>Итого по администратору 192</t>
  </si>
  <si>
    <t>321</t>
  </si>
  <si>
    <t>Итого по администратору 321</t>
  </si>
  <si>
    <t>945</t>
  </si>
  <si>
    <t>Итого по администратору 945</t>
  </si>
  <si>
    <t>117 01000 00 0000 180</t>
  </si>
  <si>
    <t>Итого по администраторам</t>
  </si>
  <si>
    <t>Администрация Дальнереченского муниципального района Приморского края</t>
  </si>
  <si>
    <t>МКУ "УНО" ДМР</t>
  </si>
  <si>
    <t>Федеральная служба по надзору в сфере природопользования</t>
  </si>
  <si>
    <t>Управление финансов администрации Дальнереченского муниципального района Приморского края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</si>
  <si>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</si>
  <si>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</si>
  <si>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116 00000 00 0000 000</t>
  </si>
  <si>
    <t>Штрафы, санкции, возмещение ущерба</t>
  </si>
  <si>
    <t>113 00000 00 0000 000</t>
  </si>
  <si>
    <t>Доходы от оказания платных услуг (работ) и компенсация затрат государства</t>
  </si>
  <si>
    <t>1 12 01000 01 0000 120</t>
  </si>
  <si>
    <t>Федеральное агентство по рыболовству</t>
  </si>
  <si>
    <t>Министерство Российской Федерациипо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</si>
  <si>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</si>
  <si>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>Министерство внутренних дел Российской Федерации</t>
  </si>
  <si>
    <t>Федеральная миграционная служба</t>
  </si>
  <si>
    <t>Федеральная служба государственной регистрации, кадастра и картографии</t>
  </si>
  <si>
    <t>Невыясненные поступления, зачисляемые в бюджеты муниципальных районов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</si>
  <si>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</si>
  <si>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</si>
  <si>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</si>
  <si>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</si>
  <si>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</si>
  <si>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1 06 01000 00 0000 110</t>
  </si>
  <si>
    <t>1 06 06000 00 0000 110</t>
  </si>
  <si>
    <t>1 09 00000 00 0000 000</t>
  </si>
  <si>
    <t>Задолженность и перерасчеты по отмененным налогам, сборам и иным обязательным платежам</t>
  </si>
  <si>
    <t>202 02 009 05 0000 151</t>
  </si>
  <si>
    <t>202 03003 05 0000 151</t>
  </si>
  <si>
    <t>202 03007 05 0000 151</t>
  </si>
  <si>
    <t>202 04 014 05 0000 151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</si>
  <si>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</si>
  <si>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</si>
  <si>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</si>
  <si>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</si>
  <si>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</si>
  <si>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202 03015 05 0000 151</t>
  </si>
  <si>
    <t>Дотации бюджетам муниципальных районов на выравнивание  бюджетной обеспеченности</t>
  </si>
  <si>
    <t xml:space="preserve">по кодам классификации доходов бюджетов </t>
  </si>
  <si>
    <t>Приложение 2</t>
  </si>
  <si>
    <t xml:space="preserve">по кодам видов доходов, подвидов доходов, классификации операций сектора государственного управления, относящихся к доходам районного бюджета </t>
  </si>
  <si>
    <t>Показатели доходов районного бюджета за 2013 год</t>
  </si>
  <si>
    <t xml:space="preserve">План 2013г. </t>
  </si>
  <si>
    <t>Уточненный план 2013г.</t>
  </si>
  <si>
    <t>Факт  2013г.</t>
  </si>
  <si>
    <t>105 04000 02 0000 110</t>
  </si>
  <si>
    <t>Налог, взимаемый в связи с применением патентной системы налогообложения</t>
  </si>
  <si>
    <t>113 01000 05 0000 130</t>
  </si>
  <si>
    <t xml:space="preserve">Доходы от оказания платных услуг (работ) </t>
  </si>
  <si>
    <t>113 02000 05 0000 130</t>
  </si>
  <si>
    <t xml:space="preserve">Доходы от компенсации затрат </t>
  </si>
  <si>
    <t xml:space="preserve"> 2 02 02204 05 0000 151</t>
  </si>
  <si>
    <t>Субсидии бюджетам муниципальных районов на модернизацию региональных систем дошкольного образования</t>
  </si>
  <si>
    <t>2 02 04999 05 0000 151</t>
  </si>
  <si>
    <t xml:space="preserve">Прочие межбюджетные трансферты, передаваемые бюджетам муниципальных районов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</si>
  <si>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</si>
  <si>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</si>
  <si>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Показатели  доходов районного бюджета за 2013 год</t>
  </si>
  <si>
    <t>факт 2013г.</t>
  </si>
  <si>
    <t>Субвенции бюджетам муниципальных районов на осуществление первичного воинского учета на территориях где отсутствуют военные коммисариаты</t>
  </si>
  <si>
    <t>202 04 999 05 0000 151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</si>
  <si>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</si>
  <si>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219 05000 05 0000 151</t>
  </si>
  <si>
    <t>117 01050 05 0000 180</t>
  </si>
  <si>
    <t>202 02145 05 0000 151</t>
  </si>
  <si>
    <t>Субсидии бюджетам муниципальных районов на модернизацию региональных систем народного образования</t>
  </si>
  <si>
    <t>202 02204 05 0000 151</t>
  </si>
  <si>
    <t>Субвенции бюджетам муниципальных районов на ежемесячное денежное вознаграждение за классное руководство</t>
  </si>
  <si>
    <t>202 03029 05 0000 151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</si>
  <si>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</si>
  <si>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Налог, взимаемый в связи с применением патентной системы налогообложения, зачисляемый в бюджеты муниципальных районов</t>
  </si>
  <si>
    <t>105 04020 02 0000 110</t>
  </si>
  <si>
    <t>уточнен-ный план 2013г.</t>
  </si>
  <si>
    <t>первона-чальный план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</si>
</sst>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sz val="13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16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16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16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3" fillId="0" borderId="1" xfId="16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horizontal="justify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/>
    </xf>
    <xf numFmtId="0" fontId="17" fillId="0" borderId="1" xfId="0" applyFont="1" applyBorder="1" applyAlignment="1">
      <alignment horizontal="justify" vertical="top" wrapText="1"/>
    </xf>
    <xf numFmtId="2" fontId="20" fillId="0" borderId="1" xfId="0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0" fontId="20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16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5" fontId="13" fillId="0" borderId="1" xfId="16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165" fontId="13" fillId="0" borderId="1" xfId="16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3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SheetLayoutView="100" workbookViewId="0" topLeftCell="A65">
      <selection activeCell="G69" sqref="G69"/>
    </sheetView>
  </sheetViews>
  <sheetFormatPr defaultColWidth="9.00390625" defaultRowHeight="12.75"/>
  <cols>
    <col min="1" max="1" width="29.125" style="0" customWidth="1"/>
    <col min="2" max="2" width="38.125" style="0" customWidth="1"/>
    <col min="3" max="3" width="12.875" style="0" customWidth="1"/>
    <col min="4" max="4" width="13.00390625" style="0" customWidth="1"/>
    <col min="5" max="5" width="14.375" style="0" customWidth="1"/>
    <col min="6" max="6" width="11.00390625" style="0" hidden="1" customWidth="1"/>
    <col min="7" max="7" width="11.875" style="0" customWidth="1"/>
  </cols>
  <sheetData>
    <row r="1" spans="3:7" ht="14.25">
      <c r="C1" s="91" t="s">
        <v>49</v>
      </c>
      <c r="D1" s="91"/>
      <c r="E1" s="91"/>
      <c r="F1" s="91"/>
      <c r="G1" s="91"/>
    </row>
    <row r="2" spans="3:7" ht="34.5" customHeight="1">
      <c r="C2" s="92"/>
      <c r="D2" s="92"/>
      <c r="E2" s="92"/>
      <c r="F2" s="92"/>
      <c r="G2" s="92"/>
    </row>
    <row r="3" ht="16.5">
      <c r="B3" s="36"/>
    </row>
    <row r="4" spans="1:8" ht="15.75">
      <c r="A4" s="83" t="s">
        <v>164</v>
      </c>
      <c r="B4" s="84"/>
      <c r="C4" s="84"/>
      <c r="D4" s="84"/>
      <c r="E4" s="84"/>
      <c r="F4" s="84"/>
      <c r="G4" s="84"/>
      <c r="H4" s="5"/>
    </row>
    <row r="5" spans="1:8" ht="33.75" customHeight="1">
      <c r="A5" s="85" t="s">
        <v>163</v>
      </c>
      <c r="B5" s="86"/>
      <c r="C5" s="86"/>
      <c r="D5" s="86"/>
      <c r="E5" s="86"/>
      <c r="F5" s="86"/>
      <c r="G5" s="6"/>
      <c r="H5" s="5"/>
    </row>
    <row r="6" spans="1:2" ht="18">
      <c r="A6" s="1"/>
      <c r="B6" s="2"/>
    </row>
    <row r="7" spans="1:2" ht="18">
      <c r="A7" s="3"/>
      <c r="B7" s="2"/>
    </row>
    <row r="8" spans="1:7" ht="33" customHeight="1">
      <c r="A8" s="87" t="s">
        <v>0</v>
      </c>
      <c r="B8" s="87" t="s">
        <v>1</v>
      </c>
      <c r="C8" s="78" t="s">
        <v>165</v>
      </c>
      <c r="D8" s="78" t="s">
        <v>166</v>
      </c>
      <c r="E8" s="78" t="s">
        <v>167</v>
      </c>
      <c r="F8" s="78" t="s">
        <v>43</v>
      </c>
      <c r="G8" s="78"/>
    </row>
    <row r="9" spans="1:7" ht="12.75">
      <c r="A9" s="87"/>
      <c r="B9" s="87"/>
      <c r="C9" s="78"/>
      <c r="D9" s="78"/>
      <c r="E9" s="78"/>
      <c r="F9" s="78" t="s">
        <v>71</v>
      </c>
      <c r="G9" s="78" t="s">
        <v>72</v>
      </c>
    </row>
    <row r="10" spans="1:7" ht="12.75">
      <c r="A10" s="87"/>
      <c r="B10" s="87"/>
      <c r="C10" s="78"/>
      <c r="D10" s="78"/>
      <c r="E10" s="78"/>
      <c r="F10" s="79"/>
      <c r="G10" s="78"/>
    </row>
    <row r="11" spans="1:7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</row>
    <row r="12" spans="1:7" ht="49.5">
      <c r="A12" s="13"/>
      <c r="B12" s="14" t="s">
        <v>48</v>
      </c>
      <c r="C12" s="15">
        <f>C13+C27</f>
        <v>100061</v>
      </c>
      <c r="D12" s="15">
        <f>D13+D27</f>
        <v>114914.72</v>
      </c>
      <c r="E12" s="15">
        <f>E13+E27</f>
        <v>108728.66</v>
      </c>
      <c r="F12" s="16">
        <f>E12/C12*100</f>
        <v>108.6623759506701</v>
      </c>
      <c r="G12" s="16">
        <f>E12/D12*100</f>
        <v>94.61682541627391</v>
      </c>
    </row>
    <row r="13" spans="1:7" ht="12.75" customHeight="1">
      <c r="A13" s="73" t="s">
        <v>52</v>
      </c>
      <c r="B13" s="89" t="s">
        <v>46</v>
      </c>
      <c r="C13" s="81">
        <f>C15+C18+C22+C25+C26</f>
        <v>92168</v>
      </c>
      <c r="D13" s="81">
        <f>D15+D18+D22+D25+D26</f>
        <v>103443.72</v>
      </c>
      <c r="E13" s="81">
        <f>E15+E18+E22+E25+E26</f>
        <v>97861.93000000001</v>
      </c>
      <c r="F13" s="80">
        <f>E13/C13*100</f>
        <v>106.17777319677113</v>
      </c>
      <c r="G13" s="88">
        <f aca="true" t="shared" si="0" ref="G13:G71">E13/D13*100</f>
        <v>94.6040320282372</v>
      </c>
    </row>
    <row r="14" spans="1:7" ht="21.75" customHeight="1">
      <c r="A14" s="73"/>
      <c r="B14" s="90"/>
      <c r="C14" s="81"/>
      <c r="D14" s="81"/>
      <c r="E14" s="81"/>
      <c r="F14" s="80"/>
      <c r="G14" s="88"/>
    </row>
    <row r="15" spans="1:7" ht="12.75" customHeight="1">
      <c r="A15" s="93" t="s">
        <v>2</v>
      </c>
      <c r="B15" s="89" t="s">
        <v>47</v>
      </c>
      <c r="C15" s="81">
        <f>C17</f>
        <v>90333</v>
      </c>
      <c r="D15" s="81">
        <f>D17</f>
        <v>101381.72</v>
      </c>
      <c r="E15" s="81">
        <f>E17</f>
        <v>95713.56</v>
      </c>
      <c r="F15" s="80">
        <f>E15/C15*100</f>
        <v>105.95636146258842</v>
      </c>
      <c r="G15" s="80">
        <f t="shared" si="0"/>
        <v>94.40909071181667</v>
      </c>
    </row>
    <row r="16" spans="1:7" ht="28.5" customHeight="1">
      <c r="A16" s="93"/>
      <c r="B16" s="90"/>
      <c r="C16" s="81"/>
      <c r="D16" s="81"/>
      <c r="E16" s="81"/>
      <c r="F16" s="80"/>
      <c r="G16" s="80"/>
    </row>
    <row r="17" spans="1:7" ht="33">
      <c r="A17" s="29" t="s">
        <v>3</v>
      </c>
      <c r="B17" s="13" t="s">
        <v>4</v>
      </c>
      <c r="C17" s="17">
        <v>90333</v>
      </c>
      <c r="D17" s="17">
        <v>101381.72</v>
      </c>
      <c r="E17" s="17">
        <v>95713.56</v>
      </c>
      <c r="F17" s="18">
        <f aca="true" t="shared" si="1" ref="F17:F22">E17/C17*100</f>
        <v>105.95636146258842</v>
      </c>
      <c r="G17" s="18">
        <f t="shared" si="0"/>
        <v>94.40909071181667</v>
      </c>
    </row>
    <row r="18" spans="1:7" ht="33">
      <c r="A18" s="30" t="s">
        <v>5</v>
      </c>
      <c r="B18" s="14" t="s">
        <v>6</v>
      </c>
      <c r="C18" s="15">
        <f>C19+C20+C21</f>
        <v>1775</v>
      </c>
      <c r="D18" s="15">
        <f>D19+D20+D21</f>
        <v>1952</v>
      </c>
      <c r="E18" s="15">
        <f>E19+E20+E21</f>
        <v>2024.02</v>
      </c>
      <c r="F18" s="16">
        <f t="shared" si="1"/>
        <v>114.02929577464789</v>
      </c>
      <c r="G18" s="16">
        <f t="shared" si="0"/>
        <v>103.68954918032787</v>
      </c>
    </row>
    <row r="19" spans="1:7" ht="49.5">
      <c r="A19" s="29" t="s">
        <v>7</v>
      </c>
      <c r="B19" s="13" t="s">
        <v>8</v>
      </c>
      <c r="C19" s="17">
        <v>1700</v>
      </c>
      <c r="D19" s="17">
        <v>1800</v>
      </c>
      <c r="E19" s="17">
        <v>1870.85</v>
      </c>
      <c r="F19" s="18">
        <f t="shared" si="1"/>
        <v>110.05</v>
      </c>
      <c r="G19" s="18">
        <f t="shared" si="0"/>
        <v>103.9361111111111</v>
      </c>
    </row>
    <row r="20" spans="1:7" ht="33">
      <c r="A20" s="29" t="s">
        <v>9</v>
      </c>
      <c r="B20" s="13" t="s">
        <v>10</v>
      </c>
      <c r="C20" s="17">
        <v>75</v>
      </c>
      <c r="D20" s="17">
        <v>142</v>
      </c>
      <c r="E20" s="17">
        <v>142.99</v>
      </c>
      <c r="F20" s="18">
        <f t="shared" si="1"/>
        <v>190.65333333333334</v>
      </c>
      <c r="G20" s="18">
        <f t="shared" si="0"/>
        <v>100.69718309859155</v>
      </c>
    </row>
    <row r="21" spans="1:7" ht="49.5">
      <c r="A21" s="29" t="s">
        <v>168</v>
      </c>
      <c r="B21" s="13" t="s">
        <v>169</v>
      </c>
      <c r="C21" s="17"/>
      <c r="D21" s="17">
        <v>10</v>
      </c>
      <c r="E21" s="17">
        <v>10.18</v>
      </c>
      <c r="F21" s="18" t="e">
        <f t="shared" si="1"/>
        <v>#DIV/0!</v>
      </c>
      <c r="G21" s="18">
        <f>E21/D21*100</f>
        <v>101.8</v>
      </c>
    </row>
    <row r="22" spans="1:7" ht="33">
      <c r="A22" s="30" t="s">
        <v>11</v>
      </c>
      <c r="B22" s="14" t="s">
        <v>44</v>
      </c>
      <c r="C22" s="15">
        <f>C23+C24</f>
        <v>5</v>
      </c>
      <c r="D22" s="15">
        <f>D23+D24</f>
        <v>5</v>
      </c>
      <c r="E22" s="15">
        <f>E23+E24</f>
        <v>9.23</v>
      </c>
      <c r="F22" s="16">
        <f t="shared" si="1"/>
        <v>184.60000000000002</v>
      </c>
      <c r="G22" s="16">
        <f t="shared" si="0"/>
        <v>184.60000000000002</v>
      </c>
    </row>
    <row r="23" spans="1:7" ht="33">
      <c r="A23" s="29" t="s">
        <v>12</v>
      </c>
      <c r="B23" s="13" t="s">
        <v>13</v>
      </c>
      <c r="C23" s="17"/>
      <c r="D23" s="17"/>
      <c r="E23" s="17">
        <v>0.07</v>
      </c>
      <c r="F23" s="18"/>
      <c r="G23" s="18"/>
    </row>
    <row r="24" spans="1:7" ht="16.5">
      <c r="A24" s="29" t="s">
        <v>14</v>
      </c>
      <c r="B24" s="13" t="s">
        <v>15</v>
      </c>
      <c r="C24" s="17">
        <v>5</v>
      </c>
      <c r="D24" s="17">
        <v>5</v>
      </c>
      <c r="E24" s="17">
        <v>9.16</v>
      </c>
      <c r="F24" s="18">
        <f>E24/C24*100</f>
        <v>183.20000000000002</v>
      </c>
      <c r="G24" s="18">
        <f t="shared" si="0"/>
        <v>183.20000000000002</v>
      </c>
    </row>
    <row r="25" spans="1:7" ht="16.5">
      <c r="A25" s="30" t="s">
        <v>16</v>
      </c>
      <c r="B25" s="14" t="s">
        <v>17</v>
      </c>
      <c r="C25" s="15">
        <v>50</v>
      </c>
      <c r="D25" s="15">
        <v>100</v>
      </c>
      <c r="E25" s="15">
        <v>103.27</v>
      </c>
      <c r="F25" s="16">
        <f>E25/C25*100</f>
        <v>206.54</v>
      </c>
      <c r="G25" s="16">
        <f t="shared" si="0"/>
        <v>103.27</v>
      </c>
    </row>
    <row r="26" spans="1:7" ht="54" customHeight="1">
      <c r="A26" s="30" t="s">
        <v>18</v>
      </c>
      <c r="B26" s="14" t="s">
        <v>19</v>
      </c>
      <c r="C26" s="17">
        <v>5</v>
      </c>
      <c r="D26" s="17">
        <v>5</v>
      </c>
      <c r="E26" s="17">
        <v>11.85</v>
      </c>
      <c r="F26" s="18"/>
      <c r="G26" s="18">
        <f t="shared" si="0"/>
        <v>237</v>
      </c>
    </row>
    <row r="27" spans="1:7" ht="12.75" customHeight="1">
      <c r="A27" s="82"/>
      <c r="B27" s="89" t="s">
        <v>45</v>
      </c>
      <c r="C27" s="81">
        <f>C29+C33+C36+C39+C42+C43+C44</f>
        <v>7893</v>
      </c>
      <c r="D27" s="81">
        <f>D29+D33+D36+D39+D42+D43+D44</f>
        <v>11471</v>
      </c>
      <c r="E27" s="81">
        <f>E29+E33+E36+E39+E42+E43+E44</f>
        <v>10866.729999999998</v>
      </c>
      <c r="F27" s="80">
        <f>E27/C27*100</f>
        <v>137.67553528442923</v>
      </c>
      <c r="G27" s="80">
        <f t="shared" si="0"/>
        <v>94.7321942289251</v>
      </c>
    </row>
    <row r="28" spans="1:7" ht="12.75" customHeight="1">
      <c r="A28" s="82"/>
      <c r="B28" s="90"/>
      <c r="C28" s="81"/>
      <c r="D28" s="81"/>
      <c r="E28" s="81"/>
      <c r="F28" s="77"/>
      <c r="G28" s="77"/>
    </row>
    <row r="29" spans="1:7" ht="12.75" customHeight="1">
      <c r="A29" s="73" t="s">
        <v>20</v>
      </c>
      <c r="B29" s="74" t="s">
        <v>21</v>
      </c>
      <c r="C29" s="75">
        <f>C31+C32</f>
        <v>2591</v>
      </c>
      <c r="D29" s="75">
        <f>D31+D32</f>
        <v>4091</v>
      </c>
      <c r="E29" s="75">
        <f>E31+E32</f>
        <v>4124.7</v>
      </c>
      <c r="F29" s="76">
        <f>E29/C29*100</f>
        <v>159.1933616364338</v>
      </c>
      <c r="G29" s="76">
        <f t="shared" si="0"/>
        <v>100.82375947201172</v>
      </c>
    </row>
    <row r="30" spans="1:7" ht="53.25" customHeight="1">
      <c r="A30" s="73"/>
      <c r="B30" s="74"/>
      <c r="C30" s="75"/>
      <c r="D30" s="75"/>
      <c r="E30" s="75"/>
      <c r="F30" s="77"/>
      <c r="G30" s="77"/>
    </row>
    <row r="31" spans="1:7" ht="21" customHeight="1">
      <c r="A31" s="29" t="s">
        <v>97</v>
      </c>
      <c r="B31" s="19" t="s">
        <v>22</v>
      </c>
      <c r="C31" s="17">
        <v>1776</v>
      </c>
      <c r="D31" s="17">
        <v>3276</v>
      </c>
      <c r="E31" s="17">
        <v>3123.73</v>
      </c>
      <c r="F31" s="18">
        <f>E31/C31*100</f>
        <v>175.88569819819818</v>
      </c>
      <c r="G31" s="18">
        <f t="shared" si="0"/>
        <v>95.3519536019536</v>
      </c>
    </row>
    <row r="32" spans="1:7" ht="66">
      <c r="A32" s="29" t="s">
        <v>50</v>
      </c>
      <c r="B32" s="19" t="s">
        <v>23</v>
      </c>
      <c r="C32" s="17">
        <v>815</v>
      </c>
      <c r="D32" s="17">
        <v>815</v>
      </c>
      <c r="E32" s="17">
        <v>1000.97</v>
      </c>
      <c r="F32" s="18">
        <f>E32/C32*100</f>
        <v>122.81840490797546</v>
      </c>
      <c r="G32" s="18">
        <f t="shared" si="0"/>
        <v>122.81840490797546</v>
      </c>
    </row>
    <row r="33" spans="1:7" ht="33">
      <c r="A33" s="30" t="s">
        <v>24</v>
      </c>
      <c r="B33" s="14" t="s">
        <v>25</v>
      </c>
      <c r="C33" s="15">
        <f>C34</f>
        <v>550</v>
      </c>
      <c r="D33" s="15">
        <f>D34</f>
        <v>550</v>
      </c>
      <c r="E33" s="15">
        <f>E34</f>
        <v>439.45</v>
      </c>
      <c r="F33" s="16">
        <f>E33/C33*100</f>
        <v>79.89999999999999</v>
      </c>
      <c r="G33" s="16">
        <f t="shared" si="0"/>
        <v>79.89999999999999</v>
      </c>
    </row>
    <row r="34" spans="1:7" ht="12.75">
      <c r="A34" s="73" t="s">
        <v>26</v>
      </c>
      <c r="B34" s="74" t="s">
        <v>27</v>
      </c>
      <c r="C34" s="75">
        <v>550</v>
      </c>
      <c r="D34" s="75">
        <v>550</v>
      </c>
      <c r="E34" s="75">
        <v>439.45</v>
      </c>
      <c r="F34" s="76">
        <f>E34/C34*100</f>
        <v>79.89999999999999</v>
      </c>
      <c r="G34" s="76">
        <f t="shared" si="0"/>
        <v>79.89999999999999</v>
      </c>
    </row>
    <row r="35" spans="1:7" ht="28.5" customHeight="1">
      <c r="A35" s="73"/>
      <c r="B35" s="74"/>
      <c r="C35" s="75"/>
      <c r="D35" s="75"/>
      <c r="E35" s="75"/>
      <c r="F35" s="77"/>
      <c r="G35" s="77"/>
    </row>
    <row r="36" spans="1:7" ht="33">
      <c r="A36" s="30" t="s">
        <v>110</v>
      </c>
      <c r="B36" s="14" t="s">
        <v>28</v>
      </c>
      <c r="C36" s="30">
        <f>C37+C38</f>
        <v>3264</v>
      </c>
      <c r="D36" s="30">
        <f>D37+D38</f>
        <v>4344</v>
      </c>
      <c r="E36" s="30">
        <f>E37+E38</f>
        <v>3999.2</v>
      </c>
      <c r="F36" s="16">
        <f>E36/C36*100</f>
        <v>122.52450980392156</v>
      </c>
      <c r="G36" s="16">
        <f t="shared" si="0"/>
        <v>92.06261510128913</v>
      </c>
    </row>
    <row r="37" spans="1:7" ht="33">
      <c r="A37" s="29" t="s">
        <v>170</v>
      </c>
      <c r="B37" s="24" t="s">
        <v>171</v>
      </c>
      <c r="C37" s="29">
        <v>3264</v>
      </c>
      <c r="D37" s="54">
        <v>3264</v>
      </c>
      <c r="E37" s="54">
        <v>3176.58</v>
      </c>
      <c r="F37" s="16"/>
      <c r="G37" s="16">
        <f t="shared" si="0"/>
        <v>97.32169117647058</v>
      </c>
    </row>
    <row r="38" spans="1:7" ht="16.5">
      <c r="A38" s="29" t="s">
        <v>172</v>
      </c>
      <c r="B38" s="56" t="s">
        <v>173</v>
      </c>
      <c r="C38" s="29"/>
      <c r="D38" s="54">
        <v>1080</v>
      </c>
      <c r="E38" s="54">
        <v>822.62</v>
      </c>
      <c r="F38" s="16"/>
      <c r="G38" s="16">
        <f t="shared" si="0"/>
        <v>76.16851851851852</v>
      </c>
    </row>
    <row r="39" spans="1:7" ht="51.75" customHeight="1">
      <c r="A39" s="30" t="s">
        <v>29</v>
      </c>
      <c r="B39" s="14" t="s">
        <v>30</v>
      </c>
      <c r="C39" s="15">
        <f>C40+C41</f>
        <v>0</v>
      </c>
      <c r="D39" s="15">
        <f>D40+D41</f>
        <v>798</v>
      </c>
      <c r="E39" s="15">
        <f>E40+E41</f>
        <v>811.48</v>
      </c>
      <c r="F39" s="16" t="e">
        <f>E39/C39*100</f>
        <v>#DIV/0!</v>
      </c>
      <c r="G39" s="16">
        <f t="shared" si="0"/>
        <v>101.68922305764411</v>
      </c>
    </row>
    <row r="40" spans="1:7" ht="51" customHeight="1">
      <c r="A40" s="29" t="s">
        <v>98</v>
      </c>
      <c r="B40" s="13" t="s">
        <v>31</v>
      </c>
      <c r="C40" s="17"/>
      <c r="D40" s="17">
        <v>700</v>
      </c>
      <c r="E40" s="17">
        <v>697.6</v>
      </c>
      <c r="F40" s="18" t="e">
        <f>E40/C40*100</f>
        <v>#DIV/0!</v>
      </c>
      <c r="G40" s="16">
        <f t="shared" si="0"/>
        <v>99.65714285714286</v>
      </c>
    </row>
    <row r="41" spans="1:7" ht="124.5" customHeight="1">
      <c r="A41" s="29" t="s">
        <v>89</v>
      </c>
      <c r="B41" s="13" t="s">
        <v>90</v>
      </c>
      <c r="C41" s="17"/>
      <c r="D41" s="17">
        <v>98</v>
      </c>
      <c r="E41" s="17">
        <v>113.88</v>
      </c>
      <c r="F41" s="18"/>
      <c r="G41" s="16">
        <f t="shared" si="0"/>
        <v>116.20408163265306</v>
      </c>
    </row>
    <row r="42" spans="1:7" ht="33">
      <c r="A42" s="30" t="s">
        <v>32</v>
      </c>
      <c r="B42" s="14" t="s">
        <v>33</v>
      </c>
      <c r="C42" s="15">
        <v>1488</v>
      </c>
      <c r="D42" s="15">
        <v>1688</v>
      </c>
      <c r="E42" s="15">
        <v>1491.91</v>
      </c>
      <c r="F42" s="16">
        <f>E42/C42*100</f>
        <v>100.2627688172043</v>
      </c>
      <c r="G42" s="16">
        <f t="shared" si="0"/>
        <v>88.38329383886257</v>
      </c>
    </row>
    <row r="43" spans="1:7" ht="32.25" customHeight="1">
      <c r="A43" s="30" t="s">
        <v>34</v>
      </c>
      <c r="B43" s="14" t="s">
        <v>35</v>
      </c>
      <c r="C43" s="15">
        <v>0</v>
      </c>
      <c r="D43" s="15">
        <v>0</v>
      </c>
      <c r="E43" s="15">
        <v>-0.01</v>
      </c>
      <c r="F43" s="16"/>
      <c r="G43" s="16"/>
    </row>
    <row r="44" spans="1:7" ht="16.5" hidden="1">
      <c r="A44" s="30"/>
      <c r="B44" s="14"/>
      <c r="C44" s="15"/>
      <c r="D44" s="15"/>
      <c r="E44" s="15"/>
      <c r="F44" s="16"/>
      <c r="G44" s="16"/>
    </row>
    <row r="45" spans="1:7" ht="16.5">
      <c r="A45" s="29"/>
      <c r="B45" s="14" t="s">
        <v>36</v>
      </c>
      <c r="C45" s="15">
        <f>C12</f>
        <v>100061</v>
      </c>
      <c r="D45" s="15">
        <f>D12</f>
        <v>114914.72</v>
      </c>
      <c r="E45" s="15">
        <f>E12</f>
        <v>108728.66</v>
      </c>
      <c r="F45" s="16">
        <f>E45/C45*100</f>
        <v>108.6623759506701</v>
      </c>
      <c r="G45" s="16">
        <f t="shared" si="0"/>
        <v>94.61682541627391</v>
      </c>
    </row>
    <row r="46" spans="1:7" ht="33">
      <c r="A46" s="30" t="s">
        <v>37</v>
      </c>
      <c r="B46" s="14" t="s">
        <v>78</v>
      </c>
      <c r="C46" s="20">
        <f>C47+C68+C70</f>
        <v>91622.22</v>
      </c>
      <c r="D46" s="20">
        <f>D47+D68+D70</f>
        <v>205863.53999999998</v>
      </c>
      <c r="E46" s="20">
        <f>E47+E68+E70</f>
        <v>203582.49999999997</v>
      </c>
      <c r="F46" s="16">
        <f>E46/C46*100</f>
        <v>222.19773762303507</v>
      </c>
      <c r="G46" s="16">
        <f t="shared" si="0"/>
        <v>98.89196503664515</v>
      </c>
    </row>
    <row r="47" spans="1:7" ht="66">
      <c r="A47" s="30" t="s">
        <v>38</v>
      </c>
      <c r="B47" s="14" t="s">
        <v>39</v>
      </c>
      <c r="C47" s="20">
        <f>C48+C51+C56+C65</f>
        <v>91622.22</v>
      </c>
      <c r="D47" s="20">
        <f>D48+D51+D56+D65</f>
        <v>205430.44</v>
      </c>
      <c r="E47" s="20">
        <f>E48+E51+E56+E65</f>
        <v>203149.4</v>
      </c>
      <c r="F47" s="16">
        <f>E47/C47*100</f>
        <v>221.72503569548957</v>
      </c>
      <c r="G47" s="16">
        <f t="shared" si="0"/>
        <v>98.88962901505735</v>
      </c>
    </row>
    <row r="48" spans="1:7" ht="49.5">
      <c r="A48" s="31" t="s">
        <v>80</v>
      </c>
      <c r="B48" s="21" t="s">
        <v>73</v>
      </c>
      <c r="C48" s="22">
        <f>C49+C50</f>
        <v>1879</v>
      </c>
      <c r="D48" s="22">
        <f>D49+D50</f>
        <v>1691</v>
      </c>
      <c r="E48" s="22">
        <f>E49+E50</f>
        <v>1691</v>
      </c>
      <c r="F48" s="23">
        <f>E48/C48*100</f>
        <v>89.99467802022353</v>
      </c>
      <c r="G48" s="18">
        <f t="shared" si="0"/>
        <v>100</v>
      </c>
    </row>
    <row r="49" spans="1:7" ht="50.25" customHeight="1">
      <c r="A49" s="29" t="s">
        <v>40</v>
      </c>
      <c r="B49" s="13" t="s">
        <v>41</v>
      </c>
      <c r="C49" s="22">
        <v>1879</v>
      </c>
      <c r="D49" s="22">
        <v>1691</v>
      </c>
      <c r="E49" s="22">
        <v>1691</v>
      </c>
      <c r="F49" s="23">
        <f>E49/C49*100</f>
        <v>89.99467802022353</v>
      </c>
      <c r="G49" s="18">
        <f t="shared" si="0"/>
        <v>100</v>
      </c>
    </row>
    <row r="50" spans="1:7" ht="66" hidden="1">
      <c r="A50" s="32">
        <v>20201003050000100</v>
      </c>
      <c r="B50" s="34" t="s">
        <v>74</v>
      </c>
      <c r="C50" s="22"/>
      <c r="D50" s="22"/>
      <c r="E50" s="22"/>
      <c r="F50" s="23"/>
      <c r="G50" s="18" t="e">
        <f t="shared" si="0"/>
        <v>#DIV/0!</v>
      </c>
    </row>
    <row r="51" spans="1:7" ht="70.5" customHeight="1">
      <c r="A51" s="30" t="s">
        <v>64</v>
      </c>
      <c r="B51" s="14" t="s">
        <v>79</v>
      </c>
      <c r="C51" s="20">
        <f>C52+C53+C55+C54</f>
        <v>0</v>
      </c>
      <c r="D51" s="20">
        <f>D52+D53+D55+D54</f>
        <v>74953.22</v>
      </c>
      <c r="E51" s="20">
        <f>E52+E53+E55+E54</f>
        <v>73474.32</v>
      </c>
      <c r="F51" s="25"/>
      <c r="G51" s="16">
        <f t="shared" si="0"/>
        <v>98.0269026467442</v>
      </c>
    </row>
    <row r="52" spans="1:7" ht="115.5">
      <c r="A52" s="29" t="s">
        <v>82</v>
      </c>
      <c r="B52" s="24" t="s">
        <v>85</v>
      </c>
      <c r="C52" s="22"/>
      <c r="D52" s="22">
        <v>5370</v>
      </c>
      <c r="E52" s="22">
        <v>5370</v>
      </c>
      <c r="F52" s="23"/>
      <c r="G52" s="18">
        <f t="shared" si="0"/>
        <v>100</v>
      </c>
    </row>
    <row r="53" spans="1:7" ht="66">
      <c r="A53" s="29" t="s">
        <v>81</v>
      </c>
      <c r="B53" s="24" t="s">
        <v>86</v>
      </c>
      <c r="C53" s="22"/>
      <c r="D53" s="22">
        <v>833.43</v>
      </c>
      <c r="E53" s="22">
        <v>833.43</v>
      </c>
      <c r="F53" s="23"/>
      <c r="G53" s="18">
        <f t="shared" si="0"/>
        <v>100</v>
      </c>
    </row>
    <row r="54" spans="1:7" ht="66">
      <c r="A54" s="29" t="s">
        <v>174</v>
      </c>
      <c r="B54" s="24" t="s">
        <v>175</v>
      </c>
      <c r="C54" s="22"/>
      <c r="D54" s="22">
        <v>44000</v>
      </c>
      <c r="E54" s="22">
        <v>44000</v>
      </c>
      <c r="F54" s="23"/>
      <c r="G54" s="18">
        <f>E54/D54*100</f>
        <v>100</v>
      </c>
    </row>
    <row r="55" spans="1:7" ht="35.25" customHeight="1">
      <c r="A55" s="29" t="s">
        <v>67</v>
      </c>
      <c r="B55" s="35" t="s">
        <v>66</v>
      </c>
      <c r="C55" s="22"/>
      <c r="D55" s="22">
        <v>24749.79</v>
      </c>
      <c r="E55" s="22">
        <v>23270.89</v>
      </c>
      <c r="F55" s="23"/>
      <c r="G55" s="18">
        <f t="shared" si="0"/>
        <v>94.02459576424688</v>
      </c>
    </row>
    <row r="56" spans="1:7" ht="49.5">
      <c r="A56" s="30" t="s">
        <v>56</v>
      </c>
      <c r="B56" s="14" t="s">
        <v>53</v>
      </c>
      <c r="C56" s="20">
        <f>C58+C59+C60+C61+C62+C63+C64+C57</f>
        <v>89743.22</v>
      </c>
      <c r="D56" s="20">
        <f>D58+D59+D60+D61+D62+D63+D64+D57</f>
        <v>108000.76000000001</v>
      </c>
      <c r="E56" s="20">
        <f>E58+E59+E60+E61+E62+E63+E64+E57</f>
        <v>107198.62000000001</v>
      </c>
      <c r="F56" s="25">
        <f aca="true" t="shared" si="2" ref="F56:F62">E56/C56*100</f>
        <v>119.45038299272079</v>
      </c>
      <c r="G56" s="16">
        <f t="shared" si="0"/>
        <v>99.25728300430478</v>
      </c>
    </row>
    <row r="57" spans="1:7" ht="16.5" hidden="1">
      <c r="A57" s="29"/>
      <c r="B57" s="13"/>
      <c r="C57" s="22"/>
      <c r="D57" s="22"/>
      <c r="E57" s="22"/>
      <c r="F57" s="23"/>
      <c r="G57" s="18"/>
    </row>
    <row r="58" spans="1:7" ht="99">
      <c r="A58" s="29" t="s">
        <v>57</v>
      </c>
      <c r="B58" s="13" t="s">
        <v>54</v>
      </c>
      <c r="C58" s="22">
        <v>761.52</v>
      </c>
      <c r="D58" s="22">
        <v>767.36</v>
      </c>
      <c r="E58" s="22">
        <v>767.36</v>
      </c>
      <c r="F58" s="23">
        <f t="shared" si="2"/>
        <v>100.76688727807543</v>
      </c>
      <c r="G58" s="18">
        <f t="shared" si="0"/>
        <v>100</v>
      </c>
    </row>
    <row r="59" spans="1:7" ht="82.5">
      <c r="A59" s="29" t="s">
        <v>59</v>
      </c>
      <c r="B59" s="13" t="s">
        <v>58</v>
      </c>
      <c r="C59" s="22">
        <v>171.2</v>
      </c>
      <c r="D59" s="22">
        <v>2574.8</v>
      </c>
      <c r="E59" s="22">
        <v>1869.63</v>
      </c>
      <c r="F59" s="23">
        <f t="shared" si="2"/>
        <v>1092.0735981308412</v>
      </c>
      <c r="G59" s="18">
        <f t="shared" si="0"/>
        <v>72.61263010719279</v>
      </c>
    </row>
    <row r="60" spans="1:7" ht="82.5">
      <c r="A60" s="29" t="s">
        <v>61</v>
      </c>
      <c r="B60" s="13" t="s">
        <v>60</v>
      </c>
      <c r="C60" s="22">
        <v>86368.5</v>
      </c>
      <c r="D60" s="22">
        <v>101895.78</v>
      </c>
      <c r="E60" s="22">
        <v>101814.11</v>
      </c>
      <c r="F60" s="23">
        <f t="shared" si="2"/>
        <v>117.88338340946063</v>
      </c>
      <c r="G60" s="18">
        <f t="shared" si="0"/>
        <v>99.91984947757405</v>
      </c>
    </row>
    <row r="61" spans="1:7" ht="66">
      <c r="A61" s="29" t="s">
        <v>62</v>
      </c>
      <c r="B61" s="13" t="s">
        <v>75</v>
      </c>
      <c r="C61" s="22">
        <v>1100</v>
      </c>
      <c r="D61" s="22">
        <v>1130</v>
      </c>
      <c r="E61" s="22">
        <v>1130</v>
      </c>
      <c r="F61" s="23">
        <f t="shared" si="2"/>
        <v>102.72727272727273</v>
      </c>
      <c r="G61" s="18">
        <f t="shared" si="0"/>
        <v>100</v>
      </c>
    </row>
    <row r="62" spans="1:7" ht="132">
      <c r="A62" s="33" t="s">
        <v>70</v>
      </c>
      <c r="B62" s="24" t="s">
        <v>69</v>
      </c>
      <c r="C62" s="22"/>
      <c r="D62" s="22">
        <v>9.82</v>
      </c>
      <c r="E62" s="22">
        <v>9.82</v>
      </c>
      <c r="F62" s="23" t="e">
        <f t="shared" si="2"/>
        <v>#DIV/0!</v>
      </c>
      <c r="G62" s="18">
        <f t="shared" si="0"/>
        <v>100</v>
      </c>
    </row>
    <row r="63" spans="1:7" ht="150.75" customHeight="1">
      <c r="A63" s="29" t="s">
        <v>68</v>
      </c>
      <c r="B63" s="13" t="s">
        <v>76</v>
      </c>
      <c r="C63" s="22">
        <v>1342</v>
      </c>
      <c r="D63" s="22">
        <v>1623</v>
      </c>
      <c r="E63" s="22">
        <v>1607.7</v>
      </c>
      <c r="F63" s="23">
        <f>E63/C63*100</f>
        <v>119.79880774962743</v>
      </c>
      <c r="G63" s="18">
        <f t="shared" si="0"/>
        <v>99.0573012939002</v>
      </c>
    </row>
    <row r="64" spans="1:7" s="8" customFormat="1" ht="16.5" hidden="1">
      <c r="A64" s="29"/>
      <c r="B64" s="24"/>
      <c r="C64" s="22"/>
      <c r="D64" s="22"/>
      <c r="E64" s="22"/>
      <c r="F64" s="23"/>
      <c r="G64" s="18"/>
    </row>
    <row r="65" spans="1:7" ht="33">
      <c r="A65" s="30" t="s">
        <v>65</v>
      </c>
      <c r="B65" s="14" t="s">
        <v>55</v>
      </c>
      <c r="C65" s="20">
        <f>C66+C67</f>
        <v>0</v>
      </c>
      <c r="D65" s="20">
        <f>D66+D67</f>
        <v>20785.46</v>
      </c>
      <c r="E65" s="20">
        <f>E66+E67</f>
        <v>20785.46</v>
      </c>
      <c r="F65" s="25"/>
      <c r="G65" s="16">
        <f t="shared" si="0"/>
        <v>100</v>
      </c>
    </row>
    <row r="66" spans="1:7" ht="132">
      <c r="A66" s="29" t="s">
        <v>63</v>
      </c>
      <c r="B66" s="24" t="s">
        <v>77</v>
      </c>
      <c r="C66" s="22"/>
      <c r="D66" s="22">
        <v>17651.46</v>
      </c>
      <c r="E66" s="22">
        <v>17651.46</v>
      </c>
      <c r="F66" s="23"/>
      <c r="G66" s="16">
        <f>E66/D66*100</f>
        <v>100</v>
      </c>
    </row>
    <row r="67" spans="1:7" ht="49.5">
      <c r="A67" s="29" t="s">
        <v>176</v>
      </c>
      <c r="B67" s="24" t="s">
        <v>177</v>
      </c>
      <c r="C67" s="22"/>
      <c r="D67" s="22">
        <v>3134</v>
      </c>
      <c r="E67" s="22">
        <v>3134</v>
      </c>
      <c r="F67" s="23"/>
      <c r="G67" s="16">
        <f>E67/D67*100</f>
        <v>100</v>
      </c>
    </row>
    <row r="68" spans="1:7" ht="37.5">
      <c r="A68" s="30" t="s">
        <v>83</v>
      </c>
      <c r="B68" s="57" t="s">
        <v>88</v>
      </c>
      <c r="C68" s="20">
        <f>C69</f>
        <v>0</v>
      </c>
      <c r="D68" s="20">
        <f>D69</f>
        <v>543.58</v>
      </c>
      <c r="E68" s="20">
        <f>E69</f>
        <v>543.58</v>
      </c>
      <c r="F68" s="25"/>
      <c r="G68" s="16">
        <f>E68/D68*100</f>
        <v>100</v>
      </c>
    </row>
    <row r="69" spans="1:7" ht="49.5">
      <c r="A69" s="29" t="s">
        <v>84</v>
      </c>
      <c r="B69" s="24" t="s">
        <v>87</v>
      </c>
      <c r="C69" s="22"/>
      <c r="D69" s="22">
        <v>543.58</v>
      </c>
      <c r="E69" s="22">
        <v>543.58</v>
      </c>
      <c r="F69" s="23"/>
      <c r="G69" s="16">
        <f>E69/D69*100</f>
        <v>100</v>
      </c>
    </row>
    <row r="70" spans="1:7" ht="85.5">
      <c r="A70" s="30" t="s">
        <v>178</v>
      </c>
      <c r="B70" s="55" t="s">
        <v>179</v>
      </c>
      <c r="C70" s="20"/>
      <c r="D70" s="20">
        <v>-110.48</v>
      </c>
      <c r="E70" s="20">
        <v>-110.48</v>
      </c>
      <c r="F70" s="23"/>
      <c r="G70" s="16">
        <f>E70/D70*100</f>
        <v>100</v>
      </c>
    </row>
    <row r="71" spans="1:7" ht="16.5">
      <c r="A71" s="30"/>
      <c r="B71" s="14" t="s">
        <v>42</v>
      </c>
      <c r="C71" s="20">
        <f>C45+C46</f>
        <v>191683.22</v>
      </c>
      <c r="D71" s="20">
        <f>D45+D46</f>
        <v>320778.26</v>
      </c>
      <c r="E71" s="20">
        <f>E45+E46</f>
        <v>312311.16</v>
      </c>
      <c r="F71" s="25">
        <f>E71/C71*100</f>
        <v>162.93088148247926</v>
      </c>
      <c r="G71" s="16">
        <f t="shared" si="0"/>
        <v>97.36045079862954</v>
      </c>
    </row>
    <row r="72" spans="1:7" ht="16.5">
      <c r="A72" s="26"/>
      <c r="B72" s="26"/>
      <c r="C72" s="27"/>
      <c r="D72" s="27"/>
      <c r="E72" s="27"/>
      <c r="F72" s="27"/>
      <c r="G72" s="28"/>
    </row>
    <row r="73" spans="3:7" ht="12.75">
      <c r="C73" s="10"/>
      <c r="D73" s="10"/>
      <c r="E73" s="10"/>
      <c r="F73" s="10"/>
      <c r="G73" s="11"/>
    </row>
    <row r="74" spans="1:7" ht="15">
      <c r="A74" s="7"/>
      <c r="B74" s="7"/>
      <c r="C74" s="12"/>
      <c r="D74" s="12"/>
      <c r="E74" s="12"/>
      <c r="F74" s="10"/>
      <c r="G74" s="11"/>
    </row>
    <row r="75" spans="3:7" ht="12.75">
      <c r="C75" s="10"/>
      <c r="D75" s="10"/>
      <c r="E75" s="10"/>
      <c r="F75" s="10"/>
      <c r="G75" s="11"/>
    </row>
    <row r="76" spans="3:7" ht="12.75">
      <c r="C76" s="10"/>
      <c r="D76" s="10"/>
      <c r="E76" s="10"/>
      <c r="F76" s="10"/>
      <c r="G76" s="11"/>
    </row>
    <row r="77" spans="3:7" ht="12.75">
      <c r="C77" s="10"/>
      <c r="D77" s="10"/>
      <c r="E77" s="10"/>
      <c r="F77" s="10"/>
      <c r="G77" s="11"/>
    </row>
    <row r="78" spans="3:7" ht="12.75">
      <c r="C78" s="10"/>
      <c r="D78" s="10"/>
      <c r="E78" s="10"/>
      <c r="F78" s="10"/>
      <c r="G78" s="11"/>
    </row>
    <row r="79" spans="3:7" ht="12.75">
      <c r="C79" s="10"/>
      <c r="D79" s="10"/>
      <c r="E79" s="10"/>
      <c r="F79" s="10"/>
      <c r="G79" s="11"/>
    </row>
    <row r="80" spans="3:7" ht="12.75">
      <c r="C80" s="10"/>
      <c r="D80" s="10"/>
      <c r="E80" s="10"/>
      <c r="F80" s="10"/>
      <c r="G80" s="11"/>
    </row>
    <row r="81" spans="3:7" ht="12.75">
      <c r="C81" s="10"/>
      <c r="D81" s="10"/>
      <c r="E81" s="10"/>
      <c r="F81" s="10"/>
      <c r="G81" s="11"/>
    </row>
    <row r="82" spans="3:7" ht="12.75">
      <c r="C82" s="10"/>
      <c r="D82" s="10"/>
      <c r="E82" s="10"/>
      <c r="F82" s="10"/>
      <c r="G82" s="11"/>
    </row>
    <row r="83" spans="3:7" ht="12.75">
      <c r="C83" s="10"/>
      <c r="D83" s="10"/>
      <c r="E83" s="10"/>
      <c r="F83" s="10"/>
      <c r="G83" s="11"/>
    </row>
    <row r="84" spans="3:7" ht="12.75">
      <c r="C84" s="10"/>
      <c r="D84" s="10"/>
      <c r="E84" s="10"/>
      <c r="F84" s="10"/>
      <c r="G84" s="11"/>
    </row>
    <row r="85" spans="3:7" ht="12.75">
      <c r="C85" s="10"/>
      <c r="D85" s="10"/>
      <c r="E85" s="10"/>
      <c r="F85" s="10"/>
      <c r="G85" s="11"/>
    </row>
    <row r="86" spans="3:7" ht="12.75">
      <c r="C86" s="10"/>
      <c r="D86" s="10"/>
      <c r="E86" s="10"/>
      <c r="F86" s="10"/>
      <c r="G86" s="11"/>
    </row>
    <row r="87" spans="3:7" ht="12.75">
      <c r="C87" s="10"/>
      <c r="D87" s="10"/>
      <c r="E87" s="10"/>
      <c r="F87" s="10"/>
      <c r="G87" s="11"/>
    </row>
    <row r="88" spans="3:7" ht="12.75">
      <c r="C88" s="10"/>
      <c r="D88" s="10"/>
      <c r="E88" s="10"/>
      <c r="F88" s="10"/>
      <c r="G88" s="11"/>
    </row>
    <row r="89" spans="3:7" ht="12.75">
      <c r="C89" s="10"/>
      <c r="D89" s="10"/>
      <c r="E89" s="10"/>
      <c r="F89" s="10"/>
      <c r="G89" s="11"/>
    </row>
    <row r="90" spans="3:7" ht="12.75">
      <c r="C90" s="10"/>
      <c r="D90" s="10"/>
      <c r="E90" s="10"/>
      <c r="F90" s="10"/>
      <c r="G90" s="11"/>
    </row>
    <row r="91" spans="3:7" ht="12.75">
      <c r="C91" s="10"/>
      <c r="D91" s="10"/>
      <c r="E91" s="10"/>
      <c r="F91" s="10"/>
      <c r="G91" s="11"/>
    </row>
    <row r="92" spans="3:7" ht="12.75">
      <c r="C92" s="10"/>
      <c r="D92" s="10"/>
      <c r="E92" s="10"/>
      <c r="F92" s="10"/>
      <c r="G92" s="11"/>
    </row>
    <row r="93" spans="3:7" ht="12.75">
      <c r="C93" s="10"/>
      <c r="D93" s="10"/>
      <c r="E93" s="10"/>
      <c r="F93" s="10"/>
      <c r="G93" s="11"/>
    </row>
    <row r="94" spans="3:7" ht="12.75">
      <c r="C94" s="10"/>
      <c r="D94" s="10"/>
      <c r="E94" s="10"/>
      <c r="F94" s="10"/>
      <c r="G94" s="11"/>
    </row>
    <row r="95" spans="3:7" ht="12.75">
      <c r="C95" s="10"/>
      <c r="D95" s="10"/>
      <c r="E95" s="10"/>
      <c r="F95" s="10"/>
      <c r="G95" s="11"/>
    </row>
    <row r="96" spans="3:7" ht="12.75">
      <c r="C96" s="10"/>
      <c r="D96" s="10"/>
      <c r="E96" s="10"/>
      <c r="F96" s="10"/>
      <c r="G96" s="11"/>
    </row>
    <row r="97" spans="3:7" ht="12.75">
      <c r="C97" s="10"/>
      <c r="D97" s="10"/>
      <c r="E97" s="10"/>
      <c r="F97" s="10"/>
      <c r="G97" s="11"/>
    </row>
    <row r="98" spans="3:7" ht="12.75">
      <c r="C98" s="10"/>
      <c r="D98" s="10"/>
      <c r="E98" s="10"/>
      <c r="F98" s="10"/>
      <c r="G98" s="11"/>
    </row>
    <row r="99" spans="3:7" ht="12.75">
      <c r="C99" s="10"/>
      <c r="D99" s="10"/>
      <c r="E99" s="10"/>
      <c r="F99" s="10"/>
      <c r="G99" s="11"/>
    </row>
    <row r="100" spans="3:7" ht="12.75">
      <c r="C100" s="10"/>
      <c r="D100" s="10"/>
      <c r="E100" s="10"/>
      <c r="F100" s="10"/>
      <c r="G100" s="11"/>
    </row>
    <row r="101" spans="3:7" ht="12.75">
      <c r="C101" s="10"/>
      <c r="D101" s="10"/>
      <c r="E101" s="10"/>
      <c r="F101" s="10"/>
      <c r="G101" s="11"/>
    </row>
    <row r="102" spans="3:7" ht="12.75">
      <c r="C102" s="10"/>
      <c r="D102" s="10"/>
      <c r="E102" s="10"/>
      <c r="F102" s="10"/>
      <c r="G102" s="11"/>
    </row>
    <row r="103" spans="3:7" ht="12.75">
      <c r="C103" s="10"/>
      <c r="D103" s="10"/>
      <c r="E103" s="10"/>
      <c r="F103" s="10"/>
      <c r="G103" s="11"/>
    </row>
    <row r="104" spans="3:7" ht="12.75">
      <c r="C104" s="10"/>
      <c r="D104" s="10"/>
      <c r="E104" s="10"/>
      <c r="F104" s="10"/>
      <c r="G104" s="11"/>
    </row>
    <row r="105" spans="3:7" ht="12.75">
      <c r="C105" s="10"/>
      <c r="D105" s="10"/>
      <c r="E105" s="10"/>
      <c r="F105" s="10"/>
      <c r="G105" s="11"/>
    </row>
    <row r="106" spans="3:7" ht="12.75">
      <c r="C106" s="10"/>
      <c r="D106" s="10"/>
      <c r="E106" s="10"/>
      <c r="F106" s="10"/>
      <c r="G106" s="11"/>
    </row>
    <row r="107" spans="3:7" ht="12.75">
      <c r="C107" s="10"/>
      <c r="D107" s="10"/>
      <c r="E107" s="10"/>
      <c r="F107" s="10"/>
      <c r="G107" s="11"/>
    </row>
    <row r="108" spans="3:7" ht="12.75">
      <c r="C108" s="10"/>
      <c r="D108" s="10"/>
      <c r="E108" s="10"/>
      <c r="F108" s="10"/>
      <c r="G108" s="11"/>
    </row>
    <row r="109" spans="3:7" ht="12.75">
      <c r="C109" s="10"/>
      <c r="D109" s="10"/>
      <c r="E109" s="10"/>
      <c r="F109" s="10"/>
      <c r="G109" s="11"/>
    </row>
    <row r="110" spans="3:7" ht="12.75">
      <c r="C110" s="10"/>
      <c r="D110" s="10"/>
      <c r="E110" s="10"/>
      <c r="F110" s="10"/>
      <c r="G110" s="11"/>
    </row>
    <row r="111" spans="3:7" ht="12.75">
      <c r="C111" s="10"/>
      <c r="D111" s="10"/>
      <c r="E111" s="10"/>
      <c r="F111" s="10"/>
      <c r="G111" s="11"/>
    </row>
    <row r="112" spans="3:7" ht="12.75">
      <c r="C112" s="10"/>
      <c r="D112" s="10"/>
      <c r="E112" s="10"/>
      <c r="F112" s="10"/>
      <c r="G112" s="11"/>
    </row>
    <row r="113" spans="3:7" ht="12.75">
      <c r="C113" s="10"/>
      <c r="D113" s="10"/>
      <c r="E113" s="10"/>
      <c r="F113" s="10"/>
      <c r="G113" s="11"/>
    </row>
    <row r="114" spans="3:7" ht="12.75">
      <c r="C114" s="10"/>
      <c r="D114" s="10"/>
      <c r="E114" s="10"/>
      <c r="F114" s="10"/>
      <c r="G114" s="11"/>
    </row>
    <row r="115" spans="3:7" ht="12.75">
      <c r="C115" s="10"/>
      <c r="D115" s="10"/>
      <c r="E115" s="10"/>
      <c r="F115" s="10"/>
      <c r="G115" s="11"/>
    </row>
    <row r="116" spans="3:7" ht="12.75">
      <c r="C116" s="10"/>
      <c r="D116" s="10"/>
      <c r="E116" s="10"/>
      <c r="F116" s="10"/>
      <c r="G116" s="11"/>
    </row>
    <row r="117" spans="3:7" ht="12.75">
      <c r="C117" s="10"/>
      <c r="D117" s="10"/>
      <c r="E117" s="10"/>
      <c r="F117" s="10"/>
      <c r="G117" s="11"/>
    </row>
    <row r="118" spans="3:7" ht="12.75">
      <c r="C118" s="10"/>
      <c r="D118" s="10"/>
      <c r="E118" s="10"/>
      <c r="F118" s="10"/>
      <c r="G118" s="11"/>
    </row>
    <row r="119" spans="3:7" ht="12.75">
      <c r="C119" s="10"/>
      <c r="D119" s="10"/>
      <c r="E119" s="10"/>
      <c r="F119" s="10"/>
      <c r="G119" s="11"/>
    </row>
    <row r="120" spans="3:7" ht="12.75">
      <c r="C120" s="10"/>
      <c r="D120" s="10"/>
      <c r="E120" s="10"/>
      <c r="F120" s="10"/>
      <c r="G120" s="11"/>
    </row>
    <row r="121" spans="3:7" ht="12.75">
      <c r="C121" s="10"/>
      <c r="D121" s="10"/>
      <c r="E121" s="10"/>
      <c r="F121" s="10"/>
      <c r="G121" s="11"/>
    </row>
    <row r="122" spans="3:7" ht="12.75">
      <c r="C122" s="10"/>
      <c r="D122" s="10"/>
      <c r="E122" s="10"/>
      <c r="F122" s="10"/>
      <c r="G122" s="11"/>
    </row>
    <row r="123" spans="3:7" ht="12.75">
      <c r="C123" s="10"/>
      <c r="D123" s="10"/>
      <c r="E123" s="10"/>
      <c r="F123" s="10"/>
      <c r="G123" s="11"/>
    </row>
    <row r="124" spans="3:7" ht="12.75">
      <c r="C124" s="10"/>
      <c r="D124" s="10"/>
      <c r="E124" s="10"/>
      <c r="F124" s="10"/>
      <c r="G124" s="11"/>
    </row>
    <row r="125" spans="3:7" ht="12.75">
      <c r="C125" s="10"/>
      <c r="D125" s="10"/>
      <c r="E125" s="10"/>
      <c r="F125" s="10"/>
      <c r="G125" s="11"/>
    </row>
    <row r="126" spans="3:7" ht="12.75">
      <c r="C126" s="10"/>
      <c r="D126" s="10"/>
      <c r="E126" s="10"/>
      <c r="F126" s="10"/>
      <c r="G126" s="11"/>
    </row>
    <row r="127" spans="3:7" ht="12.75">
      <c r="C127" s="10"/>
      <c r="D127" s="10"/>
      <c r="E127" s="10"/>
      <c r="F127" s="10"/>
      <c r="G127" s="11"/>
    </row>
    <row r="128" spans="3:7" ht="12.75">
      <c r="C128" s="10"/>
      <c r="D128" s="10"/>
      <c r="E128" s="10"/>
      <c r="F128" s="10"/>
      <c r="G128" s="11"/>
    </row>
    <row r="129" spans="3:7" ht="12.75">
      <c r="C129" s="10"/>
      <c r="D129" s="10"/>
      <c r="E129" s="10"/>
      <c r="F129" s="10"/>
      <c r="G129" s="11"/>
    </row>
    <row r="130" spans="3:7" ht="12.75">
      <c r="C130" s="10"/>
      <c r="D130" s="10"/>
      <c r="E130" s="10"/>
      <c r="F130" s="10"/>
      <c r="G130" s="11"/>
    </row>
    <row r="131" spans="3:7" ht="12.75">
      <c r="C131" s="10"/>
      <c r="D131" s="10"/>
      <c r="E131" s="10"/>
      <c r="F131" s="10"/>
      <c r="G131" s="11"/>
    </row>
    <row r="132" spans="3:7" ht="12.75">
      <c r="C132" s="10"/>
      <c r="D132" s="10"/>
      <c r="E132" s="10"/>
      <c r="F132" s="10"/>
      <c r="G132" s="11"/>
    </row>
    <row r="133" spans="3:6" ht="12.75">
      <c r="C133" s="9"/>
      <c r="D133" s="9"/>
      <c r="E133" s="9"/>
      <c r="F133" s="9"/>
    </row>
    <row r="134" spans="3:6" ht="12.75">
      <c r="C134" s="9"/>
      <c r="D134" s="9"/>
      <c r="E134" s="9"/>
      <c r="F134" s="9"/>
    </row>
    <row r="135" spans="3:6" ht="12.75">
      <c r="C135" s="9"/>
      <c r="D135" s="9"/>
      <c r="E135" s="9"/>
      <c r="F135" s="9"/>
    </row>
    <row r="136" spans="3:6" ht="12.75">
      <c r="C136" s="9"/>
      <c r="D136" s="9"/>
      <c r="E136" s="9"/>
      <c r="F136" s="9"/>
    </row>
    <row r="137" spans="3:6" ht="12.75">
      <c r="C137" s="9"/>
      <c r="D137" s="9"/>
      <c r="E137" s="9"/>
      <c r="F137" s="9"/>
    </row>
    <row r="138" spans="3:6" ht="12.75">
      <c r="C138" s="9"/>
      <c r="D138" s="9"/>
      <c r="E138" s="9"/>
      <c r="F138" s="9"/>
    </row>
    <row r="139" spans="3:6" ht="12.75">
      <c r="C139" s="9"/>
      <c r="D139" s="9"/>
      <c r="E139" s="9"/>
      <c r="F139" s="9"/>
    </row>
    <row r="140" spans="3:6" ht="12.75">
      <c r="C140" s="9"/>
      <c r="D140" s="9"/>
      <c r="E140" s="9"/>
      <c r="F140" s="9"/>
    </row>
    <row r="141" spans="3:6" ht="12.75">
      <c r="C141" s="9"/>
      <c r="D141" s="9"/>
      <c r="E141" s="9"/>
      <c r="F141" s="9"/>
    </row>
    <row r="142" spans="3:6" ht="12.75">
      <c r="C142" s="9"/>
      <c r="D142" s="9"/>
      <c r="E142" s="9"/>
      <c r="F142" s="9"/>
    </row>
    <row r="143" spans="3:6" ht="12.75">
      <c r="C143" s="9"/>
      <c r="D143" s="9"/>
      <c r="E143" s="9"/>
      <c r="F143" s="9"/>
    </row>
    <row r="144" spans="3:6" ht="12.75">
      <c r="C144" s="9"/>
      <c r="D144" s="9"/>
      <c r="E144" s="9"/>
      <c r="F144" s="9"/>
    </row>
    <row r="145" spans="3:6" ht="12.75">
      <c r="C145" s="9"/>
      <c r="D145" s="9"/>
      <c r="E145" s="9"/>
      <c r="F145" s="9"/>
    </row>
    <row r="146" spans="3:6" ht="12.75">
      <c r="C146" s="9"/>
      <c r="D146" s="9"/>
      <c r="E146" s="9"/>
      <c r="F146" s="9"/>
    </row>
    <row r="147" spans="3:6" ht="12.75">
      <c r="C147" s="9"/>
      <c r="D147" s="9"/>
      <c r="E147" s="9"/>
      <c r="F147" s="9"/>
    </row>
    <row r="148" spans="3:6" ht="12.75">
      <c r="C148" s="9"/>
      <c r="D148" s="9"/>
      <c r="E148" s="9"/>
      <c r="F148" s="9"/>
    </row>
    <row r="149" spans="3:6" ht="12.75">
      <c r="C149" s="9"/>
      <c r="D149" s="9"/>
      <c r="E149" s="9"/>
      <c r="F149" s="9"/>
    </row>
    <row r="150" spans="3:6" ht="12.75">
      <c r="C150" s="9"/>
      <c r="D150" s="9"/>
      <c r="E150" s="9"/>
      <c r="F150" s="9"/>
    </row>
    <row r="151" spans="3:6" ht="12.75">
      <c r="C151" s="9"/>
      <c r="D151" s="9"/>
      <c r="E151" s="9"/>
      <c r="F151" s="9"/>
    </row>
    <row r="152" spans="3:6" ht="12.75">
      <c r="C152" s="9"/>
      <c r="D152" s="9"/>
      <c r="E152" s="9"/>
      <c r="F152" s="9"/>
    </row>
    <row r="153" spans="3:6" ht="12.75">
      <c r="C153" s="9"/>
      <c r="D153" s="9"/>
      <c r="E153" s="9"/>
      <c r="F153" s="9"/>
    </row>
    <row r="154" spans="3:6" ht="12.75">
      <c r="C154" s="9"/>
      <c r="D154" s="9"/>
      <c r="E154" s="9"/>
      <c r="F154" s="9"/>
    </row>
    <row r="155" spans="3:6" ht="12.75">
      <c r="C155" s="9"/>
      <c r="D155" s="9"/>
      <c r="E155" s="9"/>
      <c r="F155" s="9"/>
    </row>
    <row r="156" spans="3:6" ht="12.75">
      <c r="C156" s="9"/>
      <c r="D156" s="9"/>
      <c r="E156" s="9"/>
      <c r="F156" s="9"/>
    </row>
    <row r="157" spans="3:6" ht="12.75">
      <c r="C157" s="9"/>
      <c r="D157" s="9"/>
      <c r="E157" s="9"/>
      <c r="F157" s="9"/>
    </row>
    <row r="158" spans="3:6" ht="12.75">
      <c r="C158" s="9"/>
      <c r="D158" s="9"/>
      <c r="E158" s="9"/>
      <c r="F158" s="9"/>
    </row>
    <row r="159" spans="3:6" ht="12.75">
      <c r="C159" s="9"/>
      <c r="D159" s="9"/>
      <c r="E159" s="9"/>
      <c r="F159" s="9"/>
    </row>
    <row r="160" spans="3:6" ht="12.75">
      <c r="C160" s="9"/>
      <c r="D160" s="9"/>
      <c r="E160" s="9"/>
      <c r="F160" s="9"/>
    </row>
    <row r="161" spans="3:6" ht="12.75">
      <c r="C161" s="9"/>
      <c r="D161" s="9"/>
      <c r="E161" s="9"/>
      <c r="F161" s="9"/>
    </row>
    <row r="162" spans="3:6" ht="12.75">
      <c r="C162" s="9"/>
      <c r="D162" s="9"/>
      <c r="E162" s="9"/>
      <c r="F162" s="9"/>
    </row>
    <row r="163" spans="3:6" ht="12.75">
      <c r="C163" s="9"/>
      <c r="D163" s="9"/>
      <c r="E163" s="9"/>
      <c r="F163" s="9"/>
    </row>
    <row r="164" spans="3:6" ht="12.75">
      <c r="C164" s="9"/>
      <c r="D164" s="9"/>
      <c r="E164" s="9"/>
      <c r="F164" s="9"/>
    </row>
  </sheetData>
  <mergeCells count="47">
    <mergeCell ref="C1:G1"/>
    <mergeCell ref="C2:G2"/>
    <mergeCell ref="D8:D10"/>
    <mergeCell ref="A15:A16"/>
    <mergeCell ref="E8:E10"/>
    <mergeCell ref="F8:G8"/>
    <mergeCell ref="C27:C28"/>
    <mergeCell ref="D27:D28"/>
    <mergeCell ref="C15:C16"/>
    <mergeCell ref="B13:B14"/>
    <mergeCell ref="B15:B16"/>
    <mergeCell ref="B27:B28"/>
    <mergeCell ref="A27:A28"/>
    <mergeCell ref="A13:A14"/>
    <mergeCell ref="A4:G4"/>
    <mergeCell ref="A5:F5"/>
    <mergeCell ref="A8:A10"/>
    <mergeCell ref="F13:F14"/>
    <mergeCell ref="G13:G14"/>
    <mergeCell ref="B8:B10"/>
    <mergeCell ref="C8:C10"/>
    <mergeCell ref="C13:C14"/>
    <mergeCell ref="E27:E28"/>
    <mergeCell ref="D13:D14"/>
    <mergeCell ref="E13:E14"/>
    <mergeCell ref="D15:D16"/>
    <mergeCell ref="E15:E16"/>
    <mergeCell ref="G34:G35"/>
    <mergeCell ref="F34:F35"/>
    <mergeCell ref="F9:F10"/>
    <mergeCell ref="F27:F28"/>
    <mergeCell ref="G27:G28"/>
    <mergeCell ref="F15:F16"/>
    <mergeCell ref="F29:F30"/>
    <mergeCell ref="G9:G10"/>
    <mergeCell ref="G15:G16"/>
    <mergeCell ref="G29:G30"/>
    <mergeCell ref="D29:D30"/>
    <mergeCell ref="E29:E30"/>
    <mergeCell ref="E34:E35"/>
    <mergeCell ref="C34:C35"/>
    <mergeCell ref="D34:D35"/>
    <mergeCell ref="A29:A30"/>
    <mergeCell ref="A34:A35"/>
    <mergeCell ref="B34:B35"/>
    <mergeCell ref="C29:C30"/>
    <mergeCell ref="B29:B30"/>
  </mergeCells>
  <printOptions/>
  <pageMargins left="0.65" right="0.35" top="0.38" bottom="0.3" header="0.17" footer="0.17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7.875" style="0" customWidth="1"/>
    <col min="2" max="2" width="24.375" style="0" customWidth="1"/>
    <col min="3" max="3" width="34.75390625" style="0" customWidth="1"/>
    <col min="4" max="4" width="14.00390625" style="0" customWidth="1"/>
    <col min="5" max="5" width="11.75390625" style="0" customWidth="1"/>
    <col min="6" max="6" width="12.125" style="0" customWidth="1"/>
    <col min="7" max="7" width="12.00390625" style="0" customWidth="1"/>
  </cols>
  <sheetData>
    <row r="1" spans="5:7" ht="12.75">
      <c r="E1" s="101" t="s">
        <v>162</v>
      </c>
      <c r="F1" s="101"/>
      <c r="G1" s="101"/>
    </row>
    <row r="2" spans="5:7" ht="42.75" customHeight="1">
      <c r="E2" s="102"/>
      <c r="F2" s="102"/>
      <c r="G2" s="102"/>
    </row>
    <row r="5" spans="1:8" ht="15.75">
      <c r="A5" s="83" t="s">
        <v>180</v>
      </c>
      <c r="B5" s="83"/>
      <c r="C5" s="83"/>
      <c r="D5" s="83"/>
      <c r="E5" s="83"/>
      <c r="F5" s="83"/>
      <c r="G5" s="83"/>
      <c r="H5" s="52"/>
    </row>
    <row r="6" spans="1:8" ht="15" customHeight="1">
      <c r="A6" s="85" t="s">
        <v>161</v>
      </c>
      <c r="B6" s="86"/>
      <c r="C6" s="86"/>
      <c r="D6" s="86"/>
      <c r="E6" s="86"/>
      <c r="F6" s="86"/>
      <c r="G6" s="86"/>
      <c r="H6" s="6"/>
    </row>
    <row r="8" spans="1:7" ht="38.25" customHeight="1">
      <c r="A8" s="37" t="s">
        <v>91</v>
      </c>
      <c r="B8" s="37" t="s">
        <v>92</v>
      </c>
      <c r="C8" s="37" t="s">
        <v>94</v>
      </c>
      <c r="D8" s="37" t="s">
        <v>196</v>
      </c>
      <c r="E8" s="37" t="s">
        <v>195</v>
      </c>
      <c r="F8" s="37" t="s">
        <v>181</v>
      </c>
      <c r="G8" s="37" t="s">
        <v>93</v>
      </c>
    </row>
    <row r="9" spans="1:7" ht="21" customHeight="1">
      <c r="A9" s="96" t="s">
        <v>123</v>
      </c>
      <c r="B9" s="97"/>
      <c r="C9" s="97"/>
      <c r="D9" s="97"/>
      <c r="E9" s="97"/>
      <c r="F9" s="97"/>
      <c r="G9" s="98"/>
    </row>
    <row r="10" spans="1:7" ht="19.5" customHeight="1">
      <c r="A10" s="46" t="s">
        <v>95</v>
      </c>
      <c r="B10" s="38" t="s">
        <v>51</v>
      </c>
      <c r="C10" s="39" t="s">
        <v>22</v>
      </c>
      <c r="D10" s="67">
        <v>1776</v>
      </c>
      <c r="E10" s="53">
        <v>3276</v>
      </c>
      <c r="F10" s="43">
        <v>3123.73</v>
      </c>
      <c r="G10" s="71">
        <f>F10/E10*100</f>
        <v>95.3519536019536</v>
      </c>
    </row>
    <row r="11" spans="1:7" ht="47.25">
      <c r="A11" s="46" t="s">
        <v>95</v>
      </c>
      <c r="B11" s="38" t="s">
        <v>96</v>
      </c>
      <c r="C11" s="39" t="s">
        <v>23</v>
      </c>
      <c r="D11" s="67">
        <v>815</v>
      </c>
      <c r="E11" s="53">
        <v>815</v>
      </c>
      <c r="F11" s="43">
        <v>1000.97</v>
      </c>
      <c r="G11" s="71">
        <f>F11/E11*100</f>
        <v>122.81840490797546</v>
      </c>
    </row>
    <row r="12" spans="1:7" ht="31.5">
      <c r="A12" s="46" t="s">
        <v>95</v>
      </c>
      <c r="B12" s="38" t="s">
        <v>110</v>
      </c>
      <c r="C12" s="39" t="s">
        <v>28</v>
      </c>
      <c r="D12" s="38"/>
      <c r="E12" s="43">
        <v>1080</v>
      </c>
      <c r="F12" s="43">
        <v>822.62</v>
      </c>
      <c r="G12" s="71">
        <f>F12/E12*100</f>
        <v>76.16851851851852</v>
      </c>
    </row>
    <row r="13" spans="1:7" ht="189">
      <c r="A13" s="46" t="s">
        <v>95</v>
      </c>
      <c r="B13" s="41" t="s">
        <v>98</v>
      </c>
      <c r="C13" s="48" t="s">
        <v>127</v>
      </c>
      <c r="D13" s="66"/>
      <c r="E13" s="43">
        <v>700</v>
      </c>
      <c r="F13" s="43">
        <v>697.6</v>
      </c>
      <c r="G13" s="71">
        <f>F13/E13*100</f>
        <v>99.65714285714286</v>
      </c>
    </row>
    <row r="14" spans="1:7" ht="110.25">
      <c r="A14" s="46" t="s">
        <v>95</v>
      </c>
      <c r="B14" s="41" t="s">
        <v>100</v>
      </c>
      <c r="C14" s="39" t="s">
        <v>90</v>
      </c>
      <c r="D14" s="38"/>
      <c r="E14" s="43">
        <v>98</v>
      </c>
      <c r="F14" s="43">
        <v>99.49</v>
      </c>
      <c r="G14" s="71">
        <f>F14/E14*100</f>
        <v>101.5204081632653</v>
      </c>
    </row>
    <row r="15" spans="1:7" ht="94.5">
      <c r="A15" s="46" t="s">
        <v>95</v>
      </c>
      <c r="B15" s="41" t="s">
        <v>99</v>
      </c>
      <c r="C15" s="39" t="s">
        <v>128</v>
      </c>
      <c r="D15" s="38"/>
      <c r="E15" s="53"/>
      <c r="F15" s="43">
        <v>14.39</v>
      </c>
      <c r="G15" s="71"/>
    </row>
    <row r="16" spans="1:7" ht="31.5">
      <c r="A16" s="46" t="s">
        <v>95</v>
      </c>
      <c r="B16" s="41" t="s">
        <v>129</v>
      </c>
      <c r="C16" s="48" t="s">
        <v>130</v>
      </c>
      <c r="D16" s="48">
        <v>17.16</v>
      </c>
      <c r="E16" s="43">
        <v>67.16</v>
      </c>
      <c r="F16" s="43">
        <v>17.16</v>
      </c>
      <c r="G16" s="71">
        <f aca="true" t="shared" si="0" ref="G16:G79">F16/E16*100</f>
        <v>25.550923168552714</v>
      </c>
    </row>
    <row r="17" spans="1:7" ht="47.25">
      <c r="A17" s="46" t="s">
        <v>95</v>
      </c>
      <c r="B17" s="61" t="s">
        <v>186</v>
      </c>
      <c r="C17" s="60" t="s">
        <v>140</v>
      </c>
      <c r="D17" s="64"/>
      <c r="E17" s="43"/>
      <c r="F17" s="43">
        <v>-0.01</v>
      </c>
      <c r="G17" s="71"/>
    </row>
    <row r="18" spans="1:7" ht="110.25">
      <c r="A18" s="46" t="s">
        <v>95</v>
      </c>
      <c r="B18" s="41" t="s">
        <v>150</v>
      </c>
      <c r="C18" s="48" t="s">
        <v>154</v>
      </c>
      <c r="D18" s="48"/>
      <c r="E18" s="43">
        <v>5370</v>
      </c>
      <c r="F18" s="43">
        <v>5370</v>
      </c>
      <c r="G18" s="71">
        <f t="shared" si="0"/>
        <v>100</v>
      </c>
    </row>
    <row r="19" spans="1:7" ht="31.5">
      <c r="A19" s="46" t="s">
        <v>95</v>
      </c>
      <c r="B19" s="41" t="s">
        <v>67</v>
      </c>
      <c r="C19" s="48" t="s">
        <v>66</v>
      </c>
      <c r="D19" s="48"/>
      <c r="E19" s="58">
        <v>19416.4</v>
      </c>
      <c r="F19" s="43">
        <v>17937.5</v>
      </c>
      <c r="G19" s="71">
        <f t="shared" si="0"/>
        <v>92.38324303166394</v>
      </c>
    </row>
    <row r="20" spans="1:7" ht="63">
      <c r="A20" s="46" t="s">
        <v>95</v>
      </c>
      <c r="B20" s="41" t="s">
        <v>151</v>
      </c>
      <c r="C20" s="48" t="s">
        <v>75</v>
      </c>
      <c r="D20" s="48">
        <v>1100</v>
      </c>
      <c r="E20" s="43">
        <v>1130</v>
      </c>
      <c r="F20" s="43">
        <v>1130</v>
      </c>
      <c r="G20" s="71">
        <f t="shared" si="0"/>
        <v>100</v>
      </c>
    </row>
    <row r="21" spans="1:7" ht="110.25">
      <c r="A21" s="46" t="s">
        <v>95</v>
      </c>
      <c r="B21" s="41" t="s">
        <v>152</v>
      </c>
      <c r="C21" s="48" t="s">
        <v>155</v>
      </c>
      <c r="D21" s="48"/>
      <c r="E21" s="43">
        <v>9.82</v>
      </c>
      <c r="F21" s="43">
        <v>9.82</v>
      </c>
      <c r="G21" s="71">
        <f t="shared" si="0"/>
        <v>100</v>
      </c>
    </row>
    <row r="22" spans="1:7" ht="94.5">
      <c r="A22" s="46" t="s">
        <v>95</v>
      </c>
      <c r="B22" s="41" t="s">
        <v>159</v>
      </c>
      <c r="C22" s="48" t="s">
        <v>182</v>
      </c>
      <c r="D22" s="48">
        <v>761.52</v>
      </c>
      <c r="E22" s="43">
        <v>767.36</v>
      </c>
      <c r="F22" s="43">
        <v>767.36</v>
      </c>
      <c r="G22" s="71">
        <f t="shared" si="0"/>
        <v>100</v>
      </c>
    </row>
    <row r="23" spans="1:7" ht="78.75">
      <c r="A23" s="46" t="s">
        <v>95</v>
      </c>
      <c r="B23" s="41" t="s">
        <v>156</v>
      </c>
      <c r="C23" s="48" t="s">
        <v>157</v>
      </c>
      <c r="D23" s="48">
        <v>1603.5</v>
      </c>
      <c r="E23" s="59">
        <v>1890.78</v>
      </c>
      <c r="F23" s="43">
        <v>1890.78</v>
      </c>
      <c r="G23" s="71">
        <f>F23/E23*100</f>
        <v>100</v>
      </c>
    </row>
    <row r="24" spans="1:7" ht="128.25" customHeight="1">
      <c r="A24" s="46" t="s">
        <v>95</v>
      </c>
      <c r="B24" s="41" t="s">
        <v>153</v>
      </c>
      <c r="C24" s="48" t="s">
        <v>158</v>
      </c>
      <c r="D24" s="48"/>
      <c r="E24" s="43">
        <v>17301.12</v>
      </c>
      <c r="F24" s="43">
        <v>17301.12</v>
      </c>
      <c r="G24" s="71">
        <f t="shared" si="0"/>
        <v>100</v>
      </c>
    </row>
    <row r="25" spans="1:7" ht="128.25" customHeight="1">
      <c r="A25" s="46" t="s">
        <v>95</v>
      </c>
      <c r="B25" s="41" t="s">
        <v>183</v>
      </c>
      <c r="C25" s="48" t="s">
        <v>158</v>
      </c>
      <c r="D25" s="48"/>
      <c r="E25" s="43">
        <v>3134</v>
      </c>
      <c r="F25" s="43">
        <v>3134</v>
      </c>
      <c r="G25" s="71">
        <f>F25/E25*100</f>
        <v>100</v>
      </c>
    </row>
    <row r="26" spans="1:7" ht="47.25">
      <c r="A26" s="46" t="s">
        <v>95</v>
      </c>
      <c r="B26" s="41" t="s">
        <v>84</v>
      </c>
      <c r="C26" s="48" t="s">
        <v>87</v>
      </c>
      <c r="D26" s="48"/>
      <c r="E26" s="43">
        <v>65</v>
      </c>
      <c r="F26" s="43">
        <v>65</v>
      </c>
      <c r="G26" s="71">
        <f t="shared" si="0"/>
        <v>100</v>
      </c>
    </row>
    <row r="27" spans="1:7" ht="94.5">
      <c r="A27" s="46" t="s">
        <v>95</v>
      </c>
      <c r="B27" s="61" t="s">
        <v>185</v>
      </c>
      <c r="C27" s="60" t="s">
        <v>184</v>
      </c>
      <c r="D27" s="64"/>
      <c r="E27" s="43">
        <v>-86.5</v>
      </c>
      <c r="F27" s="43">
        <v>-86.5</v>
      </c>
      <c r="G27" s="71">
        <f t="shared" si="0"/>
        <v>100</v>
      </c>
    </row>
    <row r="28" spans="1:7" ht="15.75">
      <c r="A28" s="94" t="s">
        <v>101</v>
      </c>
      <c r="B28" s="94"/>
      <c r="C28" s="49"/>
      <c r="D28" s="49">
        <f>D27+D26+D25+D24+D23+D22+D21+D20+D19+D18+D17+D16+D15+D14+D13+D12+D11+D10</f>
        <v>6073.18</v>
      </c>
      <c r="E28" s="65">
        <f>SUM(E10:E27)</f>
        <v>55034.14</v>
      </c>
      <c r="F28" s="65">
        <f>SUM(F10:F27)</f>
        <v>53295.03</v>
      </c>
      <c r="G28" s="72">
        <f t="shared" si="0"/>
        <v>96.8399433515269</v>
      </c>
    </row>
    <row r="29" spans="1:7" ht="16.5">
      <c r="A29" s="99" t="s">
        <v>124</v>
      </c>
      <c r="B29" s="99"/>
      <c r="C29" s="99"/>
      <c r="D29" s="99"/>
      <c r="E29" s="99"/>
      <c r="F29" s="99"/>
      <c r="G29" s="99"/>
    </row>
    <row r="30" spans="1:7" ht="46.5" customHeight="1">
      <c r="A30" s="46" t="s">
        <v>102</v>
      </c>
      <c r="B30" s="38" t="s">
        <v>131</v>
      </c>
      <c r="C30" s="48" t="s">
        <v>132</v>
      </c>
      <c r="D30" s="66">
        <v>3264</v>
      </c>
      <c r="E30" s="41">
        <v>3264</v>
      </c>
      <c r="F30" s="41">
        <v>3176.58</v>
      </c>
      <c r="G30" s="71">
        <f t="shared" si="0"/>
        <v>97.32169117647058</v>
      </c>
    </row>
    <row r="31" spans="1:7" ht="31.5" hidden="1">
      <c r="A31" s="46" t="s">
        <v>102</v>
      </c>
      <c r="B31" s="41" t="s">
        <v>129</v>
      </c>
      <c r="C31" s="48" t="s">
        <v>130</v>
      </c>
      <c r="D31" s="66"/>
      <c r="E31" s="41"/>
      <c r="F31" s="41"/>
      <c r="G31" s="71" t="e">
        <f t="shared" si="0"/>
        <v>#DIV/0!</v>
      </c>
    </row>
    <row r="32" spans="1:7" ht="63">
      <c r="A32" s="46" t="s">
        <v>102</v>
      </c>
      <c r="B32" s="41" t="s">
        <v>187</v>
      </c>
      <c r="C32" s="48" t="s">
        <v>188</v>
      </c>
      <c r="D32" s="66"/>
      <c r="E32" s="41">
        <v>833.43</v>
      </c>
      <c r="F32" s="41">
        <v>833.43</v>
      </c>
      <c r="G32" s="71">
        <f t="shared" si="0"/>
        <v>100</v>
      </c>
    </row>
    <row r="33" spans="1:7" ht="63">
      <c r="A33" s="46" t="s">
        <v>102</v>
      </c>
      <c r="B33" s="41" t="s">
        <v>189</v>
      </c>
      <c r="C33" s="48" t="s">
        <v>175</v>
      </c>
      <c r="D33" s="66"/>
      <c r="E33" s="41">
        <v>44000</v>
      </c>
      <c r="F33" s="41">
        <v>44000</v>
      </c>
      <c r="G33" s="71">
        <f>F33/E33*100</f>
        <v>100</v>
      </c>
    </row>
    <row r="34" spans="1:7" ht="31.5">
      <c r="A34" s="46" t="s">
        <v>102</v>
      </c>
      <c r="B34" s="41" t="s">
        <v>67</v>
      </c>
      <c r="C34" s="48" t="s">
        <v>66</v>
      </c>
      <c r="D34" s="66"/>
      <c r="E34" s="41">
        <v>5333.39</v>
      </c>
      <c r="F34" s="41">
        <v>5333.39</v>
      </c>
      <c r="G34" s="71">
        <f t="shared" si="0"/>
        <v>100</v>
      </c>
    </row>
    <row r="35" spans="1:7" ht="78.75">
      <c r="A35" s="46" t="s">
        <v>102</v>
      </c>
      <c r="B35" s="41" t="s">
        <v>59</v>
      </c>
      <c r="C35" s="48" t="s">
        <v>190</v>
      </c>
      <c r="D35" s="66">
        <v>171.2</v>
      </c>
      <c r="E35" s="41">
        <v>2574.8</v>
      </c>
      <c r="F35" s="41">
        <v>1869.63</v>
      </c>
      <c r="G35" s="71">
        <f>F35/E35*100</f>
        <v>72.61263010719279</v>
      </c>
    </row>
    <row r="36" spans="1:7" ht="78.75">
      <c r="A36" s="46" t="s">
        <v>102</v>
      </c>
      <c r="B36" s="41" t="s">
        <v>156</v>
      </c>
      <c r="C36" s="48" t="s">
        <v>157</v>
      </c>
      <c r="D36" s="66">
        <v>78539</v>
      </c>
      <c r="E36" s="68">
        <v>93779</v>
      </c>
      <c r="F36" s="68">
        <v>93697.33</v>
      </c>
      <c r="G36" s="71">
        <f t="shared" si="0"/>
        <v>99.9129122724704</v>
      </c>
    </row>
    <row r="37" spans="1:7" ht="148.5" customHeight="1">
      <c r="A37" s="46" t="s">
        <v>102</v>
      </c>
      <c r="B37" s="41" t="s">
        <v>191</v>
      </c>
      <c r="C37" s="48" t="s">
        <v>192</v>
      </c>
      <c r="D37" s="66">
        <v>1342</v>
      </c>
      <c r="E37" s="68">
        <v>1623</v>
      </c>
      <c r="F37" s="68">
        <v>1607.7</v>
      </c>
      <c r="G37" s="71">
        <f>F37/E37*100</f>
        <v>99.0573012939002</v>
      </c>
    </row>
    <row r="38" spans="1:7" ht="48" customHeight="1">
      <c r="A38" s="46" t="s">
        <v>102</v>
      </c>
      <c r="B38" s="41" t="s">
        <v>84</v>
      </c>
      <c r="C38" s="48" t="s">
        <v>87</v>
      </c>
      <c r="D38" s="66"/>
      <c r="E38" s="41">
        <v>478.58</v>
      </c>
      <c r="F38" s="41">
        <v>478.58</v>
      </c>
      <c r="G38" s="71">
        <f>F38/E38*100</f>
        <v>100</v>
      </c>
    </row>
    <row r="39" spans="1:7" ht="94.5">
      <c r="A39" s="46" t="s">
        <v>102</v>
      </c>
      <c r="B39" s="61" t="s">
        <v>185</v>
      </c>
      <c r="C39" s="60" t="s">
        <v>184</v>
      </c>
      <c r="D39" s="69"/>
      <c r="E39" s="43">
        <v>-23.98</v>
      </c>
      <c r="F39" s="43">
        <v>-23.98</v>
      </c>
      <c r="G39" s="71">
        <f>F39/E39*100</f>
        <v>100</v>
      </c>
    </row>
    <row r="40" spans="1:7" ht="15.75">
      <c r="A40" s="94" t="s">
        <v>103</v>
      </c>
      <c r="B40" s="94"/>
      <c r="C40" s="45"/>
      <c r="D40" s="65">
        <f>D39+D38+D37+D36+D35+D34+D33+D32+D30</f>
        <v>83316.2</v>
      </c>
      <c r="E40" s="62">
        <f>E30+E31+E32+E34+E36+E38+E33+E35+E37+E39</f>
        <v>151862.22</v>
      </c>
      <c r="F40" s="62">
        <f>F30+F31+F32+F34+F36+F38+F33+F35+F37+F39</f>
        <v>150972.66</v>
      </c>
      <c r="G40" s="72">
        <f t="shared" si="0"/>
        <v>99.41423219020504</v>
      </c>
    </row>
    <row r="41" spans="1:7" ht="16.5">
      <c r="A41" s="99" t="s">
        <v>125</v>
      </c>
      <c r="B41" s="99"/>
      <c r="C41" s="99"/>
      <c r="D41" s="99"/>
      <c r="E41" s="99"/>
      <c r="F41" s="99"/>
      <c r="G41" s="99"/>
    </row>
    <row r="42" spans="1:7" ht="31.5">
      <c r="A42" s="46" t="s">
        <v>104</v>
      </c>
      <c r="B42" s="38" t="s">
        <v>133</v>
      </c>
      <c r="C42" s="39" t="s">
        <v>27</v>
      </c>
      <c r="D42" s="38">
        <v>550</v>
      </c>
      <c r="E42" s="41">
        <v>550</v>
      </c>
      <c r="F42" s="41">
        <v>439.45</v>
      </c>
      <c r="G42" s="71">
        <f t="shared" si="0"/>
        <v>79.89999999999999</v>
      </c>
    </row>
    <row r="43" spans="1:7" ht="15.75">
      <c r="A43" s="94" t="s">
        <v>105</v>
      </c>
      <c r="B43" s="94"/>
      <c r="C43" s="45"/>
      <c r="D43" s="65">
        <f>D42</f>
        <v>550</v>
      </c>
      <c r="E43" s="65">
        <f>E42</f>
        <v>550</v>
      </c>
      <c r="F43" s="65">
        <f>SUM(F42:F42)</f>
        <v>439.45</v>
      </c>
      <c r="G43" s="72">
        <f t="shared" si="0"/>
        <v>79.89999999999999</v>
      </c>
    </row>
    <row r="44" spans="1:10" ht="18.75">
      <c r="A44" s="94" t="s">
        <v>134</v>
      </c>
      <c r="B44" s="94"/>
      <c r="C44" s="94"/>
      <c r="D44" s="94"/>
      <c r="E44" s="94"/>
      <c r="F44" s="94"/>
      <c r="G44" s="94"/>
      <c r="J44" s="50"/>
    </row>
    <row r="45" spans="1:7" ht="31.5">
      <c r="A45" s="46" t="s">
        <v>106</v>
      </c>
      <c r="B45" s="41" t="s">
        <v>129</v>
      </c>
      <c r="C45" s="48" t="s">
        <v>130</v>
      </c>
      <c r="D45" s="66">
        <v>115</v>
      </c>
      <c r="E45" s="41">
        <v>150</v>
      </c>
      <c r="F45" s="40">
        <v>115.1</v>
      </c>
      <c r="G45" s="42">
        <f t="shared" si="0"/>
        <v>76.73333333333333</v>
      </c>
    </row>
    <row r="46" spans="1:7" ht="15.75">
      <c r="A46" s="94" t="s">
        <v>107</v>
      </c>
      <c r="B46" s="94"/>
      <c r="C46" s="45"/>
      <c r="D46" s="65">
        <f>D45</f>
        <v>115</v>
      </c>
      <c r="E46" s="65">
        <f>E45</f>
        <v>150</v>
      </c>
      <c r="F46" s="47">
        <f>SUM(F45:F45)</f>
        <v>115.1</v>
      </c>
      <c r="G46" s="72">
        <f t="shared" si="0"/>
        <v>76.73333333333333</v>
      </c>
    </row>
    <row r="47" spans="1:9" ht="40.5" customHeight="1">
      <c r="A47" s="100" t="s">
        <v>135</v>
      </c>
      <c r="B47" s="100"/>
      <c r="C47" s="100"/>
      <c r="D47" s="100"/>
      <c r="E47" s="100"/>
      <c r="F47" s="100"/>
      <c r="G47" s="100"/>
      <c r="I47" s="50"/>
    </row>
    <row r="48" spans="1:7" ht="31.5">
      <c r="A48" s="46" t="s">
        <v>108</v>
      </c>
      <c r="B48" s="41" t="s">
        <v>129</v>
      </c>
      <c r="C48" s="48" t="s">
        <v>130</v>
      </c>
      <c r="D48" s="66">
        <v>5</v>
      </c>
      <c r="E48" s="41">
        <v>5</v>
      </c>
      <c r="F48" s="40">
        <v>4.56</v>
      </c>
      <c r="G48" s="42">
        <f t="shared" si="0"/>
        <v>91.19999999999999</v>
      </c>
    </row>
    <row r="49" spans="1:7" ht="15.75">
      <c r="A49" s="94" t="s">
        <v>109</v>
      </c>
      <c r="B49" s="94"/>
      <c r="C49" s="45"/>
      <c r="D49" s="65">
        <f>D48</f>
        <v>5</v>
      </c>
      <c r="E49" s="65">
        <f>E48</f>
        <v>5</v>
      </c>
      <c r="F49" s="47">
        <f>F48</f>
        <v>4.56</v>
      </c>
      <c r="G49" s="72">
        <f t="shared" si="0"/>
        <v>91.19999999999999</v>
      </c>
    </row>
    <row r="50" spans="1:9" ht="16.5">
      <c r="A50" s="94" t="s">
        <v>136</v>
      </c>
      <c r="B50" s="94"/>
      <c r="C50" s="94"/>
      <c r="D50" s="94"/>
      <c r="E50" s="94"/>
      <c r="F50" s="94"/>
      <c r="G50" s="94"/>
      <c r="I50" s="51"/>
    </row>
    <row r="51" spans="1:7" ht="15.75">
      <c r="A51" s="46" t="s">
        <v>111</v>
      </c>
      <c r="B51" s="38" t="s">
        <v>141</v>
      </c>
      <c r="C51" s="39" t="s">
        <v>142</v>
      </c>
      <c r="D51" s="38">
        <v>90333</v>
      </c>
      <c r="E51" s="41">
        <v>101381.72</v>
      </c>
      <c r="F51" s="70">
        <v>95713.56</v>
      </c>
      <c r="G51" s="71">
        <f t="shared" si="0"/>
        <v>94.40909071181667</v>
      </c>
    </row>
    <row r="52" spans="1:7" ht="47.25">
      <c r="A52" s="46" t="s">
        <v>111</v>
      </c>
      <c r="B52" s="38" t="s">
        <v>143</v>
      </c>
      <c r="C52" s="39" t="s">
        <v>144</v>
      </c>
      <c r="D52" s="38">
        <v>1700</v>
      </c>
      <c r="E52" s="41">
        <v>1800</v>
      </c>
      <c r="F52" s="41">
        <v>1870.85</v>
      </c>
      <c r="G52" s="71">
        <f t="shared" si="0"/>
        <v>103.9361111111111</v>
      </c>
    </row>
    <row r="53" spans="1:7" ht="31.5">
      <c r="A53" s="46" t="s">
        <v>111</v>
      </c>
      <c r="B53" s="38" t="s">
        <v>145</v>
      </c>
      <c r="C53" s="39" t="s">
        <v>10</v>
      </c>
      <c r="D53" s="38">
        <v>75</v>
      </c>
      <c r="E53" s="41">
        <v>142</v>
      </c>
      <c r="F53" s="41">
        <v>142.99</v>
      </c>
      <c r="G53" s="71">
        <f t="shared" si="0"/>
        <v>100.69718309859155</v>
      </c>
    </row>
    <row r="54" spans="1:7" ht="78.75">
      <c r="A54" s="46" t="s">
        <v>111</v>
      </c>
      <c r="B54" s="38" t="s">
        <v>194</v>
      </c>
      <c r="C54" s="39" t="s">
        <v>193</v>
      </c>
      <c r="D54" s="38"/>
      <c r="E54" s="41">
        <v>10</v>
      </c>
      <c r="F54" s="41">
        <v>10.18</v>
      </c>
      <c r="G54" s="71">
        <f t="shared" si="0"/>
        <v>101.8</v>
      </c>
    </row>
    <row r="55" spans="1:7" ht="31.5">
      <c r="A55" s="44" t="s">
        <v>111</v>
      </c>
      <c r="B55" s="38" t="s">
        <v>146</v>
      </c>
      <c r="C55" s="39" t="s">
        <v>13</v>
      </c>
      <c r="D55" s="38"/>
      <c r="E55" s="41"/>
      <c r="F55" s="41">
        <v>0.07</v>
      </c>
      <c r="G55" s="71"/>
    </row>
    <row r="56" spans="1:7" ht="15.75">
      <c r="A56" s="46" t="s">
        <v>111</v>
      </c>
      <c r="B56" s="38" t="s">
        <v>147</v>
      </c>
      <c r="C56" s="39" t="s">
        <v>15</v>
      </c>
      <c r="D56" s="38">
        <v>5</v>
      </c>
      <c r="E56" s="41">
        <v>5</v>
      </c>
      <c r="F56" s="41">
        <v>9.17</v>
      </c>
      <c r="G56" s="71">
        <f t="shared" si="0"/>
        <v>183.4</v>
      </c>
    </row>
    <row r="57" spans="1:7" ht="15.75">
      <c r="A57" s="46" t="s">
        <v>111</v>
      </c>
      <c r="B57" s="41" t="s">
        <v>16</v>
      </c>
      <c r="C57" s="40" t="s">
        <v>17</v>
      </c>
      <c r="D57" s="41">
        <v>50</v>
      </c>
      <c r="E57" s="41">
        <v>100</v>
      </c>
      <c r="F57" s="41">
        <v>103.28</v>
      </c>
      <c r="G57" s="71">
        <f t="shared" si="0"/>
        <v>103.28</v>
      </c>
    </row>
    <row r="58" spans="1:7" ht="47.25">
      <c r="A58" s="46" t="s">
        <v>111</v>
      </c>
      <c r="B58" s="38" t="s">
        <v>148</v>
      </c>
      <c r="C58" s="39" t="s">
        <v>149</v>
      </c>
      <c r="D58" s="38">
        <v>5</v>
      </c>
      <c r="E58" s="41">
        <v>5</v>
      </c>
      <c r="F58" s="41">
        <v>11.85</v>
      </c>
      <c r="G58" s="71">
        <f t="shared" si="0"/>
        <v>237</v>
      </c>
    </row>
    <row r="59" spans="1:7" ht="31.5">
      <c r="A59" s="46" t="s">
        <v>111</v>
      </c>
      <c r="B59" s="41" t="s">
        <v>129</v>
      </c>
      <c r="C59" s="48" t="s">
        <v>130</v>
      </c>
      <c r="D59" s="66">
        <v>5.57</v>
      </c>
      <c r="E59" s="41">
        <v>5.57</v>
      </c>
      <c r="F59" s="41">
        <v>5.57</v>
      </c>
      <c r="G59" s="71">
        <f t="shared" si="0"/>
        <v>100</v>
      </c>
    </row>
    <row r="60" spans="1:7" ht="15.75">
      <c r="A60" s="94" t="s">
        <v>112</v>
      </c>
      <c r="B60" s="94"/>
      <c r="C60" s="45"/>
      <c r="D60" s="65">
        <f>D59+D58+D57+D56+D55+D54+D53+D52+D51</f>
        <v>92173.57</v>
      </c>
      <c r="E60" s="47">
        <f>SUM(E51:E59)</f>
        <v>103449.29000000001</v>
      </c>
      <c r="F60" s="63">
        <f>SUM(F51:F59)</f>
        <v>97867.52000000002</v>
      </c>
      <c r="G60" s="72">
        <f t="shared" si="0"/>
        <v>94.60434189543496</v>
      </c>
    </row>
    <row r="61" spans="1:7" ht="15.75">
      <c r="A61" s="94" t="s">
        <v>137</v>
      </c>
      <c r="B61" s="94"/>
      <c r="C61" s="94"/>
      <c r="D61" s="94"/>
      <c r="E61" s="94"/>
      <c r="F61" s="94"/>
      <c r="G61" s="94"/>
    </row>
    <row r="62" spans="1:7" ht="31.5">
      <c r="A62" s="46" t="s">
        <v>113</v>
      </c>
      <c r="B62" s="41" t="s">
        <v>129</v>
      </c>
      <c r="C62" s="48" t="s">
        <v>130</v>
      </c>
      <c r="D62" s="66">
        <v>258.6</v>
      </c>
      <c r="E62" s="41">
        <v>361.8</v>
      </c>
      <c r="F62" s="41">
        <v>261.95</v>
      </c>
      <c r="G62" s="71">
        <f t="shared" si="0"/>
        <v>72.40187949143171</v>
      </c>
    </row>
    <row r="63" spans="1:7" ht="15.75">
      <c r="A63" s="94" t="s">
        <v>114</v>
      </c>
      <c r="B63" s="94"/>
      <c r="C63" s="45"/>
      <c r="D63" s="65">
        <f>D62</f>
        <v>258.6</v>
      </c>
      <c r="E63" s="65">
        <f>E62</f>
        <v>361.8</v>
      </c>
      <c r="F63" s="65">
        <f>SUM(F62)</f>
        <v>261.95</v>
      </c>
      <c r="G63" s="72">
        <f t="shared" si="0"/>
        <v>72.40187949143171</v>
      </c>
    </row>
    <row r="64" spans="1:7" ht="15.75">
      <c r="A64" s="94" t="s">
        <v>138</v>
      </c>
      <c r="B64" s="94"/>
      <c r="C64" s="94"/>
      <c r="D64" s="94"/>
      <c r="E64" s="94"/>
      <c r="F64" s="94"/>
      <c r="G64" s="94"/>
    </row>
    <row r="65" spans="1:7" ht="31.5">
      <c r="A65" s="44" t="s">
        <v>115</v>
      </c>
      <c r="B65" s="41" t="s">
        <v>129</v>
      </c>
      <c r="C65" s="48" t="s">
        <v>130</v>
      </c>
      <c r="D65" s="66">
        <v>467</v>
      </c>
      <c r="E65" s="41">
        <v>478.8</v>
      </c>
      <c r="F65" s="41">
        <v>467.88</v>
      </c>
      <c r="G65" s="71">
        <f t="shared" si="0"/>
        <v>97.71929824561403</v>
      </c>
    </row>
    <row r="66" spans="1:7" ht="15.75">
      <c r="A66" s="94" t="s">
        <v>116</v>
      </c>
      <c r="B66" s="94"/>
      <c r="C66" s="45"/>
      <c r="D66" s="65">
        <f>D65</f>
        <v>467</v>
      </c>
      <c r="E66" s="65">
        <f>E65</f>
        <v>478.8</v>
      </c>
      <c r="F66" s="65">
        <f>SUM(F65)</f>
        <v>467.88</v>
      </c>
      <c r="G66" s="72">
        <f t="shared" si="0"/>
        <v>97.71929824561403</v>
      </c>
    </row>
    <row r="67" spans="1:7" ht="15.75">
      <c r="A67" s="94" t="s">
        <v>139</v>
      </c>
      <c r="B67" s="94"/>
      <c r="C67" s="94"/>
      <c r="D67" s="94"/>
      <c r="E67" s="94"/>
      <c r="F67" s="94"/>
      <c r="G67" s="94"/>
    </row>
    <row r="68" spans="1:7" ht="31.5">
      <c r="A68" s="46" t="s">
        <v>117</v>
      </c>
      <c r="B68" s="41" t="s">
        <v>129</v>
      </c>
      <c r="C68" s="48" t="s">
        <v>130</v>
      </c>
      <c r="D68" s="66">
        <v>20.3</v>
      </c>
      <c r="E68" s="41">
        <v>20.3</v>
      </c>
      <c r="F68" s="41">
        <v>20.3</v>
      </c>
      <c r="G68" s="71">
        <f t="shared" si="0"/>
        <v>100</v>
      </c>
    </row>
    <row r="69" spans="1:7" ht="15.75">
      <c r="A69" s="94" t="s">
        <v>118</v>
      </c>
      <c r="B69" s="94"/>
      <c r="C69" s="45"/>
      <c r="D69" s="65">
        <f>D68</f>
        <v>20.3</v>
      </c>
      <c r="E69" s="65">
        <f>E68</f>
        <v>20.3</v>
      </c>
      <c r="F69" s="65">
        <f>SUM(F68)</f>
        <v>20.3</v>
      </c>
      <c r="G69" s="72">
        <f t="shared" si="0"/>
        <v>100</v>
      </c>
    </row>
    <row r="70" spans="1:7" ht="36" customHeight="1">
      <c r="A70" s="103" t="s">
        <v>126</v>
      </c>
      <c r="B70" s="103"/>
      <c r="C70" s="103"/>
      <c r="D70" s="103"/>
      <c r="E70" s="103"/>
      <c r="F70" s="103"/>
      <c r="G70" s="103"/>
    </row>
    <row r="71" spans="1:7" ht="15.75" hidden="1">
      <c r="A71" s="46"/>
      <c r="B71" s="38"/>
      <c r="C71" s="48"/>
      <c r="D71" s="48"/>
      <c r="E71" s="40"/>
      <c r="F71" s="40"/>
      <c r="G71" s="42"/>
    </row>
    <row r="72" spans="1:7" ht="30" customHeight="1">
      <c r="A72" s="46" t="s">
        <v>119</v>
      </c>
      <c r="B72" s="41" t="s">
        <v>129</v>
      </c>
      <c r="C72" s="48" t="s">
        <v>130</v>
      </c>
      <c r="D72" s="66">
        <v>599.37</v>
      </c>
      <c r="E72" s="41">
        <v>599.37</v>
      </c>
      <c r="F72" s="41">
        <v>599.37</v>
      </c>
      <c r="G72" s="71">
        <f t="shared" si="0"/>
        <v>100</v>
      </c>
    </row>
    <row r="73" spans="1:7" ht="0.75" customHeight="1" hidden="1">
      <c r="A73" s="46" t="s">
        <v>119</v>
      </c>
      <c r="B73" s="41" t="s">
        <v>121</v>
      </c>
      <c r="C73" s="48" t="s">
        <v>140</v>
      </c>
      <c r="D73" s="66"/>
      <c r="E73" s="41"/>
      <c r="F73" s="41"/>
      <c r="G73" s="71"/>
    </row>
    <row r="74" spans="1:7" ht="62.25" customHeight="1">
      <c r="A74" s="46" t="s">
        <v>119</v>
      </c>
      <c r="B74" s="38" t="s">
        <v>40</v>
      </c>
      <c r="C74" s="39" t="s">
        <v>160</v>
      </c>
      <c r="D74" s="38">
        <v>1879</v>
      </c>
      <c r="E74" s="41">
        <v>1691</v>
      </c>
      <c r="F74" s="41">
        <v>1691</v>
      </c>
      <c r="G74" s="71">
        <f t="shared" si="0"/>
        <v>100</v>
      </c>
    </row>
    <row r="75" spans="1:7" ht="94.5" hidden="1">
      <c r="A75" s="46" t="s">
        <v>119</v>
      </c>
      <c r="B75" s="41" t="s">
        <v>159</v>
      </c>
      <c r="C75" s="48" t="s">
        <v>54</v>
      </c>
      <c r="D75" s="66"/>
      <c r="E75" s="41"/>
      <c r="F75" s="41"/>
      <c r="G75" s="71"/>
    </row>
    <row r="76" spans="1:7" ht="78.75">
      <c r="A76" s="46" t="s">
        <v>119</v>
      </c>
      <c r="B76" s="41" t="s">
        <v>156</v>
      </c>
      <c r="C76" s="48" t="s">
        <v>157</v>
      </c>
      <c r="D76" s="66">
        <v>6226</v>
      </c>
      <c r="E76" s="41">
        <v>6226</v>
      </c>
      <c r="F76" s="41">
        <v>6226</v>
      </c>
      <c r="G76" s="71">
        <f t="shared" si="0"/>
        <v>100</v>
      </c>
    </row>
    <row r="77" spans="1:7" ht="129" customHeight="1">
      <c r="A77" s="46" t="s">
        <v>119</v>
      </c>
      <c r="B77" s="41" t="s">
        <v>153</v>
      </c>
      <c r="C77" s="48" t="s">
        <v>158</v>
      </c>
      <c r="D77" s="66"/>
      <c r="E77" s="41">
        <v>350.34</v>
      </c>
      <c r="F77" s="41">
        <v>350.34</v>
      </c>
      <c r="G77" s="71">
        <f t="shared" si="0"/>
        <v>100</v>
      </c>
    </row>
    <row r="78" spans="1:7" ht="15.75">
      <c r="A78" s="94" t="s">
        <v>120</v>
      </c>
      <c r="B78" s="94"/>
      <c r="C78" s="45"/>
      <c r="D78" s="65">
        <f>D72+D74+D76+D77</f>
        <v>8704.369999999999</v>
      </c>
      <c r="E78" s="65">
        <f>E71+E72+E77+E73+E74+E75+E76</f>
        <v>8866.71</v>
      </c>
      <c r="F78" s="65">
        <f>SUM(F71:F77)</f>
        <v>8866.71</v>
      </c>
      <c r="G78" s="72">
        <f t="shared" si="0"/>
        <v>100</v>
      </c>
    </row>
    <row r="79" spans="1:7" ht="16.5">
      <c r="A79" s="95" t="s">
        <v>122</v>
      </c>
      <c r="B79" s="95"/>
      <c r="C79" s="45"/>
      <c r="D79" s="65">
        <f>D28+D40+D43+D46+D49+D60+D63+D66+D69+D78</f>
        <v>191683.22</v>
      </c>
      <c r="E79" s="47">
        <f>E28+E40+E43+E46+E49+E63+E60+E66+E69+E78</f>
        <v>320778.25999999995</v>
      </c>
      <c r="F79" s="47">
        <f>F28+F40+F43+F46+F49+F60+F63+F66+F69+F78</f>
        <v>312311.1600000001</v>
      </c>
      <c r="G79" s="72">
        <f t="shared" si="0"/>
        <v>97.3604507986296</v>
      </c>
    </row>
    <row r="82" ht="12.75">
      <c r="E82" s="9"/>
    </row>
    <row r="83" ht="12.75">
      <c r="E83" s="9"/>
    </row>
  </sheetData>
  <mergeCells count="25">
    <mergeCell ref="E1:G1"/>
    <mergeCell ref="E2:G2"/>
    <mergeCell ref="A67:G67"/>
    <mergeCell ref="A70:G70"/>
    <mergeCell ref="A69:B69"/>
    <mergeCell ref="A66:B66"/>
    <mergeCell ref="A6:G6"/>
    <mergeCell ref="A28:B28"/>
    <mergeCell ref="A40:B40"/>
    <mergeCell ref="A5:G5"/>
    <mergeCell ref="A78:B78"/>
    <mergeCell ref="A79:B79"/>
    <mergeCell ref="A9:G9"/>
    <mergeCell ref="A29:G29"/>
    <mergeCell ref="A41:G41"/>
    <mergeCell ref="A44:G44"/>
    <mergeCell ref="A47:G47"/>
    <mergeCell ref="A50:G50"/>
    <mergeCell ref="A61:G61"/>
    <mergeCell ref="A63:B63"/>
    <mergeCell ref="A64:G64"/>
    <mergeCell ref="A43:B43"/>
    <mergeCell ref="A46:B46"/>
    <mergeCell ref="A49:B49"/>
    <mergeCell ref="A60:B60"/>
  </mergeCells>
  <printOptions/>
  <pageMargins left="0" right="0" top="0.3937007874015748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2013-04-25T01:08:16Z</cp:lastPrinted>
  <dcterms:created xsi:type="dcterms:W3CDTF">2008-03-24T00:27:02Z</dcterms:created>
  <dcterms:modified xsi:type="dcterms:W3CDTF">2014-03-31T03:05:31Z</dcterms:modified>
  <cp:category/>
  <cp:version/>
  <cp:contentType/>
  <cp:contentStatus/>
</cp:coreProperties>
</file>