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465" windowHeight="11640" activeTab="0"/>
  </bookViews>
  <sheets>
    <sheet name="программы 2013год " sheetId="1" r:id="rId1"/>
  </sheets>
  <definedNames>
    <definedName name="_xlnm._FilterDatabase" localSheetId="0" hidden="1">'программы 2013год '!$A$10:$E$54</definedName>
    <definedName name="acc2">#REF!</definedName>
    <definedName name="add_bk">#REF!</definedName>
    <definedName name="add_bk_n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sUp_acc2">#REF!</definedName>
    <definedName name="IsUp_add_bk">#REF!</definedName>
    <definedName name="IsUp_add_bk_n">#REF!</definedName>
    <definedName name="IsUp_cacc2">#REF!</definedName>
    <definedName name="IsUp_cadd_bk">#REF!</definedName>
    <definedName name="IsUp_cbk">#REF!</definedName>
    <definedName name="IsUp_cdep">#REF!</definedName>
    <definedName name="IsUp_cdiv">#REF!</definedName>
    <definedName name="IsUp_cexp">#REF!</definedName>
    <definedName name="IsUp_citem">#REF!</definedName>
    <definedName name="IsUp_citem1">#REF!</definedName>
    <definedName name="IsUp_citem2">#REF!</definedName>
    <definedName name="IsUp_cmdiv">#REF!</definedName>
    <definedName name="IsUp_corr02_n">#REF!</definedName>
    <definedName name="IsUp_corr2">#REF!</definedName>
    <definedName name="IsUp_corr2_cbp">#REF!</definedName>
    <definedName name="IsUp_corr2_inn">#REF!</definedName>
    <definedName name="IsUp_corr2_n">#REF!</definedName>
    <definedName name="IsUp_csfin">#REF!</definedName>
    <definedName name="IsUp_ctgt">#REF!</definedName>
    <definedName name="IsUp_ctgt3">#REF!</definedName>
    <definedName name="IsUp_ctgt5">#REF!</definedName>
    <definedName name="IsUp_date">#REF!</definedName>
    <definedName name="IsUp_dep">#REF!</definedName>
    <definedName name="IsUp_dep_n">#REF!</definedName>
    <definedName name="IsUp_div">#REF!</definedName>
    <definedName name="IsUp_div_n">#REF!</definedName>
    <definedName name="IsUp_exp">#REF!</definedName>
    <definedName name="IsUp_exp_n">#REF!</definedName>
    <definedName name="IsUp_item">#REF!</definedName>
    <definedName name="IsUp_item_n">#REF!</definedName>
    <definedName name="IsUp_item1_n">#REF!</definedName>
    <definedName name="IsUp_item2_n">#REF!</definedName>
    <definedName name="IsUp_izm">#REF!</definedName>
    <definedName name="IsUp_link">#REF!</definedName>
    <definedName name="IsUp_mdiv_n">#REF!</definedName>
    <definedName name="IsUp_number">#REF!</definedName>
    <definedName name="IsUp_obj_n">#REF!</definedName>
    <definedName name="IsUp_s_1">#REF!</definedName>
    <definedName name="IsUp_s_2">#REF!</definedName>
    <definedName name="IsUp_s_3">#REF!</definedName>
    <definedName name="IsUp_s_4">#REF!</definedName>
    <definedName name="IsUp_sfin">#REF!</definedName>
    <definedName name="IsUp_sfin_n">#REF!</definedName>
    <definedName name="IsUp_ss">#REF!</definedName>
    <definedName name="IsUp_tgt">#REF!</definedName>
    <definedName name="IsUp_tgt_n">#REF!</definedName>
    <definedName name="IsUp_tgt3_n">#REF!</definedName>
    <definedName name="IsUp_tgt5_n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'программы 2013год '!$10:$10</definedName>
    <definedName name="_xlnm.Print_Area" localSheetId="0">'программы 2013год '!$A$2:$E$67</definedName>
  </definedNames>
  <calcPr fullCalcOnLoad="1" fullPrecision="0"/>
</workbook>
</file>

<file path=xl/sharedStrings.xml><?xml version="1.0" encoding="utf-8"?>
<sst xmlns="http://schemas.openxmlformats.org/spreadsheetml/2006/main" count="62" uniqueCount="54">
  <si>
    <t>ЖИЛИЩНО-КОММУНАЛЬНОЕ ХОЗЯЙСТВО</t>
  </si>
  <si>
    <t>Наименование</t>
  </si>
  <si>
    <t>Итого расходов по жилищно-коммунальному хозяйству</t>
  </si>
  <si>
    <t>Итого расходов по национальной экономике</t>
  </si>
  <si>
    <t xml:space="preserve">Всего расходов   </t>
  </si>
  <si>
    <t>КОММУНАЛЬНОЕ ХОЗЯЙСТВО - ВСЕГО</t>
  </si>
  <si>
    <t>Муниципальная целевая программа "Информатизация системы образования на 2010-2013годы в Дальнереченском муниципальном районе"</t>
  </si>
  <si>
    <t>Муниципальная целевая программа "Пожарная безопасность образовательных учреждений Дальнереченского муниципального района на 2011-2013 г.г."</t>
  </si>
  <si>
    <t>Целевая муниципальная программа "Укрепление материально-технической базы образовательных учреждений Дальнереченского муниципального района на 2011-2013 годы"</t>
  </si>
  <si>
    <t>Муниципальная целевая программа "Организация оздоровления, отдыха и занятости детей и подростков в каникулярное время на 2011-2013 годы в Дальнереченском муниципальном районе"</t>
  </si>
  <si>
    <t>Итого расходов по народному образованию</t>
  </si>
  <si>
    <t>ДРУГИЕ ВОПРОСЫ В ОБЛАСТИ НАЦИОНАЛЬНОЙ ЭКОНОМИКИ - ВСЕГО</t>
  </si>
  <si>
    <t>НАЦИОНАЛЬНАЯ ЭКОНОМИКА</t>
  </si>
  <si>
    <t>ОБЩЕГОСУДАРСТВЕННЫЕ ВОПРОСЫ</t>
  </si>
  <si>
    <t>ДРУГИЕ ОБЩЕГОСУДАРСТВЕННЫЕ ВОПРОСЫ - ВСЕГО</t>
  </si>
  <si>
    <t>Итого расходов по общегосударственным вопросам</t>
  </si>
  <si>
    <t xml:space="preserve">ДРУГИЕ ВОПРОСЫ В ОБЛАСТИ ОБРАЗОВАНИЯ -ВСЕГО </t>
  </si>
  <si>
    <t xml:space="preserve">Молодежная политика и оздоровление детей-всего </t>
  </si>
  <si>
    <t>(тыс. рублей)</t>
  </si>
  <si>
    <t>Образование</t>
  </si>
  <si>
    <t>Дошкольное образование</t>
  </si>
  <si>
    <t>Культура и кинематография</t>
  </si>
  <si>
    <t>Другие вопросы в области культуры, кинематографии</t>
  </si>
  <si>
    <t>Муниципальная целевая программа "Сохранение и развитие культуры Дальнереченского муниципального района" на 2011-2013 годы</t>
  </si>
  <si>
    <t>Целевая муниципальная программа "Организация питания учащихся начальных классов муниципальных общеобразовательных учреждений в  Дальнереченском муниципальном районе на 2011-2014 годы"</t>
  </si>
  <si>
    <t xml:space="preserve"> Общее образование</t>
  </si>
  <si>
    <t>Муниципальная целевая программа "Противодействие коррупции в Администрации Дальнереченского муниципального района на 2012-2014 годы"</t>
  </si>
  <si>
    <t>Муниципальная целевая программа «Одаренные дети Дальнереченского муниципального района на 2012-2015 годы»</t>
  </si>
  <si>
    <t>Муниципальная долгосрочная целевая программа «Комплексное развитие систем  коммунальной инфраструктуры Дальнереченского муниципального района на 2012-2015 годы»</t>
  </si>
  <si>
    <t xml:space="preserve">Муниципальная целевая программа «Модернизация системы общего образования  на 2012-2015 годы» </t>
  </si>
  <si>
    <t>Профессиональная подготовка, переподготовка и повышение квалифиеации</t>
  </si>
  <si>
    <t>«Муниципальная целевая программа  «Развитие муниципальной службы в Дальнереченском муниципальном районе на 2012-2015годы»</t>
  </si>
  <si>
    <t>Муниципальная долгосрочная целевая программа «Энергосбережение и повышение энергетической эффективности в муниципальном учреждении «Хозяйственное управление администрации Дальнереченского муниципального района на 2013-2015 годы»</t>
  </si>
  <si>
    <t xml:space="preserve">Муниципальная целевая программа «Социальная поддержка инвалидов в Дальнереченском муниципальном районе» 
на 2012-2015 гг.
</t>
  </si>
  <si>
    <t>Муниципальная  целевая программа «Комплексные меры противодействия злоупотреблению наркотическими средствами и их незаконнымому обороту на территории Дальнереченского муниципального района на 2011-2015 годы»,</t>
  </si>
  <si>
    <t>Муниципальная целевая программа «Социальная поддержка инвалидов в Дальнереченском муниципальном районе» 
на 2012-2015 гг.</t>
  </si>
  <si>
    <t xml:space="preserve">Муниципальная целевая программа "Профилактика безнадзорности, беспризорности и правонарушений несовершенолетних на территории Дальнереченского муниципального района на 2013-2015 годы"  </t>
  </si>
  <si>
    <t xml:space="preserve">Муниципальная долгосрочная целевая программа «Поддержка развития  малого и среднего предпринимательства  на 2013-2015 годы», </t>
  </si>
  <si>
    <t>Транспорт</t>
  </si>
  <si>
    <t>Муниципальная долгосрочная целевая программа " Обеспечение доступности транспортных услуг населению Дальнереченского муниципального района " на 2013-2015 годы</t>
  </si>
  <si>
    <t>"Профилактика терроризма и противодействие экстремизму на территории Дальнереченского муниципального района на 2013 и 2015 годы"</t>
  </si>
  <si>
    <t>Муниципальная целевая программа "Молодежь и спорт Дальнереченского муниципального района на 2013-2015 годы"</t>
  </si>
  <si>
    <t>Муниципальная  целевая программа «Обеспечение подготовки генеральных планов, правил землепользования и застройки сельских поселений, входящих в состав Дальнереченского муниципального района на 2013-2015 годы</t>
  </si>
  <si>
    <t>Здравоохранение</t>
  </si>
  <si>
    <t>Другие вопросы в области здравоохранения</t>
  </si>
  <si>
    <t>Уточненные бюджетные назначения на 2013год</t>
  </si>
  <si>
    <t>Исполнение за 2013 год</t>
  </si>
  <si>
    <t>% исполнения к уточненному бюджету</t>
  </si>
  <si>
    <t xml:space="preserve">Показатели расходов районного бюджета за 2013 год по районным целевым программам </t>
  </si>
  <si>
    <t>Утверждено бюджетом на 2013 год</t>
  </si>
  <si>
    <t>Долгосрочная целевая программа "Реконструкция дошкольных образовательных учреждений в в  Дальнереченском муниципальном районе на 2011-2014 годы"</t>
  </si>
  <si>
    <t>Муниципальная целевая программа "Привлечение молодых специалистов в сферу образования в в Дальнереченском муниципальном районе на 2011-2013годы""</t>
  </si>
  <si>
    <t>Физическая культура и спорт</t>
  </si>
  <si>
    <r>
      <t xml:space="preserve">Муниципальная  целевая программа   </t>
    </r>
    <r>
      <rPr>
        <sz val="14"/>
        <rFont val="Times New Roman"/>
        <family val="1"/>
      </rPr>
      <t xml:space="preserve">  «Энергосбережение и повышение энергетической эффективности в образовательных учреждениях Дальнереченского муниципального района на 2011-2014 годы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</si>
</sst>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4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Calibri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4.5"/>
      <color indexed="8"/>
      <name val="Times New Roman"/>
      <family val="1"/>
    </font>
    <font>
      <sz val="8"/>
      <name val="Tahoma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8" fillId="0" borderId="0" xfId="0" applyFont="1" applyFill="1" applyBorder="1" applyAlignment="1">
      <alignment vertical="top" wrapText="1"/>
    </xf>
    <xf numFmtId="4" fontId="8" fillId="0" borderId="0" xfId="0" applyNumberFormat="1" applyFont="1" applyFill="1" applyBorder="1" applyAlignment="1">
      <alignment vertical="top" wrapText="1" shrinkToFit="1"/>
    </xf>
    <xf numFmtId="4" fontId="8" fillId="0" borderId="0" xfId="0" applyNumberFormat="1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49" fontId="7" fillId="0" borderId="0" xfId="0" applyNumberFormat="1" applyFont="1" applyFill="1" applyBorder="1" applyAlignment="1">
      <alignment horizontal="center" shrinkToFit="1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0" fillId="0" borderId="0" xfId="0" applyNumberFormat="1" applyFill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10" xfId="0" applyFont="1" applyFill="1" applyBorder="1" applyAlignment="1">
      <alignment vertical="top" wrapText="1"/>
    </xf>
    <xf numFmtId="4" fontId="11" fillId="0" borderId="0" xfId="0" applyNumberFormat="1" applyFont="1" applyFill="1" applyBorder="1" applyAlignment="1">
      <alignment wrapText="1"/>
    </xf>
    <xf numFmtId="4" fontId="10" fillId="0" borderId="0" xfId="0" applyNumberFormat="1" applyFont="1" applyFill="1" applyBorder="1" applyAlignment="1">
      <alignment wrapText="1"/>
    </xf>
    <xf numFmtId="2" fontId="13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5" fillId="0" borderId="10" xfId="0" applyFont="1" applyBorder="1" applyAlignment="1">
      <alignment vertical="top" wrapText="1"/>
    </xf>
    <xf numFmtId="2" fontId="3" fillId="0" borderId="10" xfId="0" applyNumberFormat="1" applyFont="1" applyFill="1" applyBorder="1" applyAlignment="1">
      <alignment horizontal="right" vertical="center" wrapText="1"/>
    </xf>
    <xf numFmtId="10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vertical="top" wrapText="1"/>
    </xf>
    <xf numFmtId="0" fontId="31" fillId="0" borderId="10" xfId="0" applyFont="1" applyBorder="1" applyAlignment="1">
      <alignment wrapText="1"/>
    </xf>
    <xf numFmtId="0" fontId="35" fillId="0" borderId="10" xfId="0" applyFont="1" applyFill="1" applyBorder="1" applyAlignment="1">
      <alignment vertical="top" wrapText="1"/>
    </xf>
    <xf numFmtId="0" fontId="3" fillId="0" borderId="0" xfId="0" applyFont="1" applyAlignment="1">
      <alignment wrapText="1"/>
    </xf>
    <xf numFmtId="0" fontId="35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/>
    </xf>
    <xf numFmtId="2" fontId="35" fillId="0" borderId="10" xfId="0" applyNumberFormat="1" applyFont="1" applyFill="1" applyBorder="1" applyAlignment="1">
      <alignment horizontal="center" vertical="center" wrapText="1"/>
    </xf>
    <xf numFmtId="10" fontId="35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4410075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10075" y="647700"/>
          <a:ext cx="2562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</a:t>
          </a:r>
        </a:p>
      </xdr:txBody>
    </xdr:sp>
    <xdr:clientData/>
  </xdr:twoCellAnchor>
  <xdr:twoCellAnchor>
    <xdr:from>
      <xdr:col>0</xdr:col>
      <xdr:colOff>4152900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52900" y="647700"/>
          <a:ext cx="2819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 10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17.12.2008 № 354-КЗ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</a:t>
          </a:r>
        </a:p>
      </xdr:txBody>
    </xdr:sp>
    <xdr:clientData/>
  </xdr:twoCellAnchor>
  <xdr:twoCellAnchor>
    <xdr:from>
      <xdr:col>0</xdr:col>
      <xdr:colOff>4229100</xdr:colOff>
      <xdr:row>1</xdr:row>
      <xdr:rowOff>0</xdr:rowOff>
    </xdr:from>
    <xdr:to>
      <xdr:col>5</xdr:col>
      <xdr:colOff>0</xdr:colOff>
      <xdr:row>4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29100" y="161925"/>
          <a:ext cx="474345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                           Приложение 12
"Приложение 10
</a:t>
          </a:r>
          <a:r>
            <a:rPr lang="en-US" cap="none" sz="14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</a:t>
          </a:r>
          <a:r>
            <a:rPr lang="en-US" cap="none" sz="14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решению Думы  Дальнереченского муниципального 
района " О бюджете Дальнереченского муниципального района на 2011год"
от 20.12.2010г. №391"
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77"/>
  <sheetViews>
    <sheetView showGridLines="0" tabSelected="1" zoomScaleSheetLayoutView="100" zoomScalePageLayoutView="0" workbookViewId="0" topLeftCell="A1">
      <selection activeCell="A7" sqref="A7:C7"/>
    </sheetView>
  </sheetViews>
  <sheetFormatPr defaultColWidth="9.00390625" defaultRowHeight="12.75" outlineLevelRow="3"/>
  <cols>
    <col min="1" max="1" width="60.625" style="3" customWidth="1"/>
    <col min="2" max="2" width="16.125" style="1" customWidth="1"/>
    <col min="3" max="3" width="14.75390625" style="1" customWidth="1"/>
    <col min="4" max="4" width="14.00390625" style="1" customWidth="1"/>
    <col min="5" max="5" width="12.25390625" style="1" customWidth="1"/>
    <col min="6" max="6" width="9.75390625" style="1" bestFit="1" customWidth="1"/>
    <col min="7" max="16384" width="9.125" style="1" customWidth="1"/>
  </cols>
  <sheetData>
    <row r="7" spans="1:3" ht="18.75">
      <c r="A7" s="41" t="s">
        <v>48</v>
      </c>
      <c r="B7" s="41"/>
      <c r="C7" s="41"/>
    </row>
    <row r="8" spans="1:3" ht="16.5">
      <c r="A8" s="10"/>
      <c r="B8" s="11"/>
      <c r="C8" s="12" t="s">
        <v>18</v>
      </c>
    </row>
    <row r="9" spans="1:8" ht="112.5">
      <c r="A9" s="23" t="s">
        <v>1</v>
      </c>
      <c r="B9" s="23" t="s">
        <v>49</v>
      </c>
      <c r="C9" s="23" t="s">
        <v>45</v>
      </c>
      <c r="D9" s="25" t="s">
        <v>46</v>
      </c>
      <c r="E9" s="25" t="s">
        <v>47</v>
      </c>
      <c r="H9" s="18"/>
    </row>
    <row r="10" spans="1:5" ht="18.75">
      <c r="A10" s="26">
        <v>1</v>
      </c>
      <c r="B10" s="26">
        <v>2</v>
      </c>
      <c r="C10" s="23">
        <v>3</v>
      </c>
      <c r="D10" s="27">
        <v>4</v>
      </c>
      <c r="E10" s="27">
        <v>5</v>
      </c>
    </row>
    <row r="11" spans="1:5" ht="18.75">
      <c r="A11" s="28" t="s">
        <v>13</v>
      </c>
      <c r="B11" s="23"/>
      <c r="C11" s="29"/>
      <c r="D11" s="24"/>
      <c r="E11" s="30"/>
    </row>
    <row r="12" spans="1:7" ht="37.5">
      <c r="A12" s="31" t="s">
        <v>14</v>
      </c>
      <c r="B12" s="37">
        <f>B13+B14+B15+B16+B17</f>
        <v>190</v>
      </c>
      <c r="C12" s="37">
        <f>C13+C14+C15+C16+C17</f>
        <v>102.25</v>
      </c>
      <c r="D12" s="37">
        <f>D13+D14+D15+D16+D17</f>
        <v>96.29</v>
      </c>
      <c r="E12" s="38">
        <f>D12/C12</f>
        <v>0.9417</v>
      </c>
      <c r="G12" s="17"/>
    </row>
    <row r="13" spans="1:5" ht="112.5">
      <c r="A13" s="32" t="s">
        <v>32</v>
      </c>
      <c r="B13" s="37"/>
      <c r="C13" s="37"/>
      <c r="D13" s="37"/>
      <c r="E13" s="38"/>
    </row>
    <row r="14" spans="1:5" ht="75">
      <c r="A14" s="32" t="s">
        <v>26</v>
      </c>
      <c r="B14" s="37">
        <v>80</v>
      </c>
      <c r="C14" s="37">
        <v>11.34</v>
      </c>
      <c r="D14" s="37">
        <v>8.38</v>
      </c>
      <c r="E14" s="38">
        <f>D14/C14</f>
        <v>0.739</v>
      </c>
    </row>
    <row r="15" spans="1:5" ht="93.75">
      <c r="A15" s="32" t="s">
        <v>33</v>
      </c>
      <c r="B15" s="37">
        <v>8</v>
      </c>
      <c r="C15" s="37">
        <f>8-4.93</f>
        <v>3.07</v>
      </c>
      <c r="D15" s="37">
        <v>3.07</v>
      </c>
      <c r="E15" s="38">
        <f>D15/C15</f>
        <v>1</v>
      </c>
    </row>
    <row r="16" spans="1:5" ht="112.5">
      <c r="A16" s="32" t="s">
        <v>34</v>
      </c>
      <c r="B16" s="37">
        <v>52</v>
      </c>
      <c r="C16" s="37">
        <f>52-5</f>
        <v>47</v>
      </c>
      <c r="D16" s="37">
        <v>44</v>
      </c>
      <c r="E16" s="38">
        <f>D16/C16</f>
        <v>0.9362</v>
      </c>
    </row>
    <row r="17" spans="1:5" ht="112.5">
      <c r="A17" s="32" t="s">
        <v>32</v>
      </c>
      <c r="B17" s="37">
        <v>50</v>
      </c>
      <c r="C17" s="37">
        <v>40.84</v>
      </c>
      <c r="D17" s="37">
        <v>40.84</v>
      </c>
      <c r="E17" s="38">
        <f>D17/C17</f>
        <v>1</v>
      </c>
    </row>
    <row r="18" spans="1:5" ht="37.5">
      <c r="A18" s="28" t="s">
        <v>15</v>
      </c>
      <c r="B18" s="37">
        <f>B12</f>
        <v>190</v>
      </c>
      <c r="C18" s="37">
        <f>C12</f>
        <v>102.25</v>
      </c>
      <c r="D18" s="37">
        <f>D12</f>
        <v>96.29</v>
      </c>
      <c r="E18" s="38">
        <f>D18/C18</f>
        <v>0.9417</v>
      </c>
    </row>
    <row r="19" spans="1:15" s="2" customFormat="1" ht="18.75">
      <c r="A19" s="33" t="s">
        <v>12</v>
      </c>
      <c r="B19" s="39"/>
      <c r="C19" s="39"/>
      <c r="D19" s="39"/>
      <c r="E19" s="38"/>
      <c r="F19" s="13"/>
      <c r="G19" s="13"/>
      <c r="H19" s="14"/>
      <c r="I19" s="14"/>
      <c r="J19" s="14"/>
      <c r="K19" s="14"/>
      <c r="L19" s="14"/>
      <c r="M19" s="14"/>
      <c r="N19" s="14"/>
      <c r="O19" s="14"/>
    </row>
    <row r="20" spans="1:15" s="2" customFormat="1" ht="18.75">
      <c r="A20" s="19" t="s">
        <v>38</v>
      </c>
      <c r="B20" s="39">
        <f>B21</f>
        <v>0</v>
      </c>
      <c r="C20" s="39">
        <f>C21</f>
        <v>500</v>
      </c>
      <c r="D20" s="39">
        <f>D21</f>
        <v>500</v>
      </c>
      <c r="E20" s="38">
        <f aca="true" t="shared" si="0" ref="E20:E25">D20/C20</f>
        <v>1</v>
      </c>
      <c r="F20" s="15"/>
      <c r="G20" s="14"/>
      <c r="H20" s="14"/>
      <c r="I20" s="14"/>
      <c r="J20" s="14"/>
      <c r="K20" s="14"/>
      <c r="L20" s="14"/>
      <c r="M20" s="14"/>
      <c r="N20" s="14"/>
      <c r="O20" s="14"/>
    </row>
    <row r="21" spans="1:15" s="2" customFormat="1" ht="93.75">
      <c r="A21" s="19" t="s">
        <v>39</v>
      </c>
      <c r="B21" s="39"/>
      <c r="C21" s="39">
        <v>500</v>
      </c>
      <c r="D21" s="39">
        <v>500</v>
      </c>
      <c r="E21" s="38">
        <f t="shared" si="0"/>
        <v>1</v>
      </c>
      <c r="F21" s="15"/>
      <c r="G21" s="14"/>
      <c r="H21" s="14"/>
      <c r="I21" s="14"/>
      <c r="J21" s="14"/>
      <c r="K21" s="14"/>
      <c r="L21" s="14"/>
      <c r="M21" s="14"/>
      <c r="N21" s="14"/>
      <c r="O21" s="14"/>
    </row>
    <row r="22" spans="1:15" s="2" customFormat="1" ht="37.5">
      <c r="A22" s="19" t="s">
        <v>11</v>
      </c>
      <c r="B22" s="39">
        <f>B24+B23</f>
        <v>1271</v>
      </c>
      <c r="C22" s="39">
        <f>C24+C23</f>
        <v>13783.1</v>
      </c>
      <c r="D22" s="39">
        <f>D24+D23</f>
        <v>13783.1</v>
      </c>
      <c r="E22" s="38">
        <f t="shared" si="0"/>
        <v>1</v>
      </c>
      <c r="F22" s="15"/>
      <c r="G22" s="14"/>
      <c r="H22" s="14"/>
      <c r="I22" s="14"/>
      <c r="J22" s="14"/>
      <c r="K22" s="14"/>
      <c r="L22" s="14"/>
      <c r="M22" s="14"/>
      <c r="N22" s="14"/>
      <c r="O22" s="14"/>
    </row>
    <row r="23" spans="1:5" ht="75" outlineLevel="1">
      <c r="A23" s="25" t="s">
        <v>37</v>
      </c>
      <c r="B23" s="37">
        <v>650</v>
      </c>
      <c r="C23" s="37">
        <v>650</v>
      </c>
      <c r="D23" s="37">
        <v>650</v>
      </c>
      <c r="E23" s="38">
        <f t="shared" si="0"/>
        <v>1</v>
      </c>
    </row>
    <row r="24" spans="1:5" ht="93.75" outlineLevel="1">
      <c r="A24" s="34" t="s">
        <v>42</v>
      </c>
      <c r="B24" s="37">
        <v>621</v>
      </c>
      <c r="C24" s="37">
        <f>621+7211.71+3042.22-0.01-577.82+2542+294</f>
        <v>13133.1</v>
      </c>
      <c r="D24" s="37">
        <v>13133.1</v>
      </c>
      <c r="E24" s="38">
        <f t="shared" si="0"/>
        <v>1</v>
      </c>
    </row>
    <row r="25" spans="1:5" ht="18.75" outlineLevel="1">
      <c r="A25" s="33" t="s">
        <v>3</v>
      </c>
      <c r="B25" s="39">
        <f>B20+B22</f>
        <v>1271</v>
      </c>
      <c r="C25" s="39">
        <f>C20+C22</f>
        <v>14283.1</v>
      </c>
      <c r="D25" s="39">
        <f>D20+D22</f>
        <v>14283.1</v>
      </c>
      <c r="E25" s="38">
        <f t="shared" si="0"/>
        <v>1</v>
      </c>
    </row>
    <row r="26" spans="1:5" s="2" customFormat="1" ht="37.5">
      <c r="A26" s="33" t="s">
        <v>0</v>
      </c>
      <c r="B26" s="39"/>
      <c r="C26" s="39"/>
      <c r="D26" s="39"/>
      <c r="E26" s="38"/>
    </row>
    <row r="27" spans="1:5" ht="18.75" outlineLevel="3">
      <c r="A27" s="19" t="s">
        <v>5</v>
      </c>
      <c r="B27" s="37">
        <f>B28</f>
        <v>3351.2</v>
      </c>
      <c r="C27" s="37">
        <f>C28</f>
        <v>1443.98</v>
      </c>
      <c r="D27" s="37">
        <f>D28</f>
        <v>1443.98</v>
      </c>
      <c r="E27" s="38">
        <f>D27/C27</f>
        <v>1</v>
      </c>
    </row>
    <row r="28" spans="1:5" ht="93.75" outlineLevel="3">
      <c r="A28" s="25" t="s">
        <v>28</v>
      </c>
      <c r="B28" s="37">
        <v>3351.2</v>
      </c>
      <c r="C28" s="37">
        <f>9681.31+493.47-6396.22-2334.59+0.01</f>
        <v>1443.98</v>
      </c>
      <c r="D28" s="37">
        <v>1443.98</v>
      </c>
      <c r="E28" s="38">
        <f>D28/C28</f>
        <v>1</v>
      </c>
    </row>
    <row r="29" spans="1:5" s="2" customFormat="1" ht="37.5" outlineLevel="3">
      <c r="A29" s="33" t="s">
        <v>2</v>
      </c>
      <c r="B29" s="39">
        <f>B27</f>
        <v>3351.2</v>
      </c>
      <c r="C29" s="39">
        <f>C27</f>
        <v>1443.98</v>
      </c>
      <c r="D29" s="39">
        <f>D27</f>
        <v>1443.98</v>
      </c>
      <c r="E29" s="38">
        <f>D29/C29</f>
        <v>1</v>
      </c>
    </row>
    <row r="30" spans="1:5" s="2" customFormat="1" ht="18.75" outlineLevel="3">
      <c r="A30" s="33" t="s">
        <v>19</v>
      </c>
      <c r="B30" s="39"/>
      <c r="C30" s="39"/>
      <c r="D30" s="39"/>
      <c r="E30" s="38"/>
    </row>
    <row r="31" spans="1:7" s="2" customFormat="1" ht="18.75" outlineLevel="3">
      <c r="A31" s="33" t="s">
        <v>20</v>
      </c>
      <c r="B31" s="39">
        <f>B33+B32</f>
        <v>1370</v>
      </c>
      <c r="C31" s="39">
        <f>C33</f>
        <v>18.72</v>
      </c>
      <c r="D31" s="39">
        <f>D33</f>
        <v>18.72</v>
      </c>
      <c r="E31" s="38">
        <f>D31/C31</f>
        <v>1</v>
      </c>
      <c r="F31" s="20"/>
      <c r="G31" s="20"/>
    </row>
    <row r="32" spans="1:7" s="2" customFormat="1" ht="75" outlineLevel="3">
      <c r="A32" s="19" t="s">
        <v>50</v>
      </c>
      <c r="B32" s="39">
        <v>1370</v>
      </c>
      <c r="C32" s="39"/>
      <c r="D32" s="39"/>
      <c r="E32" s="38"/>
      <c r="F32" s="20"/>
      <c r="G32" s="20"/>
    </row>
    <row r="33" spans="1:7" s="2" customFormat="1" ht="75" outlineLevel="3">
      <c r="A33" s="19" t="s">
        <v>8</v>
      </c>
      <c r="B33" s="37"/>
      <c r="C33" s="37">
        <v>18.72</v>
      </c>
      <c r="D33" s="37">
        <v>18.72</v>
      </c>
      <c r="E33" s="38">
        <f aca="true" t="shared" si="1" ref="E33:E46">D33/C33</f>
        <v>1</v>
      </c>
      <c r="F33" s="21"/>
      <c r="G33" s="21"/>
    </row>
    <row r="34" spans="1:5" s="2" customFormat="1" ht="18.75" outlineLevel="3">
      <c r="A34" s="33" t="s">
        <v>25</v>
      </c>
      <c r="B34" s="37">
        <f>B35+B37+B38+B39+B40+B36</f>
        <v>874.2</v>
      </c>
      <c r="C34" s="37">
        <f>C35+C37+C38+C39+C40+C36</f>
        <v>11276.15</v>
      </c>
      <c r="D34" s="37">
        <f>D35+D37+D38+D39+D40+D36</f>
        <v>11225.01</v>
      </c>
      <c r="E34" s="38">
        <f t="shared" si="1"/>
        <v>0.9955</v>
      </c>
    </row>
    <row r="35" spans="1:5" s="2" customFormat="1" ht="93.75" outlineLevel="3">
      <c r="A35" s="19" t="s">
        <v>24</v>
      </c>
      <c r="B35" s="37">
        <v>289.2</v>
      </c>
      <c r="C35" s="37">
        <f>289.2-80+27.78</f>
        <v>236.98</v>
      </c>
      <c r="D35" s="37">
        <v>186.32</v>
      </c>
      <c r="E35" s="38">
        <f t="shared" si="1"/>
        <v>0.7862</v>
      </c>
    </row>
    <row r="36" spans="1:5" s="2" customFormat="1" ht="93.75" outlineLevel="3">
      <c r="A36" s="19" t="s">
        <v>28</v>
      </c>
      <c r="B36" s="37"/>
      <c r="C36" s="37">
        <f>6396.22+2334.59</f>
        <v>8730.81</v>
      </c>
      <c r="D36" s="37">
        <v>8730.47</v>
      </c>
      <c r="E36" s="38">
        <f t="shared" si="1"/>
        <v>1</v>
      </c>
    </row>
    <row r="37" spans="1:5" s="2" customFormat="1" ht="75" outlineLevel="3">
      <c r="A37" s="19" t="s">
        <v>6</v>
      </c>
      <c r="B37" s="37">
        <v>285</v>
      </c>
      <c r="C37" s="37">
        <f>285+109.46</f>
        <v>394.46</v>
      </c>
      <c r="D37" s="37">
        <v>394.46</v>
      </c>
      <c r="E37" s="38">
        <f t="shared" si="1"/>
        <v>1</v>
      </c>
    </row>
    <row r="38" spans="1:5" s="2" customFormat="1" ht="56.25" outlineLevel="3">
      <c r="A38" s="19" t="s">
        <v>29</v>
      </c>
      <c r="B38" s="37">
        <v>300</v>
      </c>
      <c r="C38" s="37">
        <v>300</v>
      </c>
      <c r="D38" s="37">
        <v>300</v>
      </c>
      <c r="E38" s="38">
        <f t="shared" si="1"/>
        <v>1</v>
      </c>
    </row>
    <row r="39" spans="1:5" s="2" customFormat="1" ht="75" outlineLevel="3">
      <c r="A39" s="19" t="s">
        <v>8</v>
      </c>
      <c r="B39" s="37"/>
      <c r="C39" s="37">
        <f>656.7-0.42+153.58-0.01+143.89</f>
        <v>953.74</v>
      </c>
      <c r="D39" s="37">
        <v>953.6</v>
      </c>
      <c r="E39" s="38">
        <f t="shared" si="1"/>
        <v>0.9999</v>
      </c>
    </row>
    <row r="40" spans="1:5" s="2" customFormat="1" ht="112.5" outlineLevel="3">
      <c r="A40" s="32" t="s">
        <v>53</v>
      </c>
      <c r="B40" s="37"/>
      <c r="C40" s="37">
        <f>1860-623.24-576.604</f>
        <v>660.16</v>
      </c>
      <c r="D40" s="37">
        <v>660.16</v>
      </c>
      <c r="E40" s="38">
        <f t="shared" si="1"/>
        <v>1</v>
      </c>
    </row>
    <row r="41" spans="1:5" s="2" customFormat="1" ht="37.5" outlineLevel="3">
      <c r="A41" s="33" t="s">
        <v>30</v>
      </c>
      <c r="B41" s="37">
        <f>B42</f>
        <v>106</v>
      </c>
      <c r="C41" s="37">
        <f>C42</f>
        <v>125.1</v>
      </c>
      <c r="D41" s="37">
        <f>D42</f>
        <v>119.75</v>
      </c>
      <c r="E41" s="38">
        <f t="shared" si="1"/>
        <v>0.9572</v>
      </c>
    </row>
    <row r="42" spans="1:5" s="2" customFormat="1" ht="56.25" outlineLevel="3">
      <c r="A42" s="19" t="s">
        <v>31</v>
      </c>
      <c r="B42" s="37">
        <v>106</v>
      </c>
      <c r="C42" s="37">
        <f>106-24.4+32+11.5</f>
        <v>125.1</v>
      </c>
      <c r="D42" s="37">
        <v>119.75</v>
      </c>
      <c r="E42" s="38">
        <f t="shared" si="1"/>
        <v>0.9572</v>
      </c>
    </row>
    <row r="43" spans="1:5" ht="37.5" outlineLevel="3">
      <c r="A43" s="33" t="s">
        <v>17</v>
      </c>
      <c r="B43" s="39">
        <f>B44+B45+B46+B47+B48</f>
        <v>1002</v>
      </c>
      <c r="C43" s="39">
        <f>C44+C45+C46+C47+C48</f>
        <v>1055.07</v>
      </c>
      <c r="D43" s="39">
        <f>D44+D45+D46+D47+D48</f>
        <v>1049.81</v>
      </c>
      <c r="E43" s="40">
        <f t="shared" si="1"/>
        <v>0.995</v>
      </c>
    </row>
    <row r="44" spans="1:5" ht="93.75" outlineLevel="3">
      <c r="A44" s="19" t="s">
        <v>36</v>
      </c>
      <c r="B44" s="37">
        <v>265</v>
      </c>
      <c r="C44" s="37">
        <f>265-30</f>
        <v>235</v>
      </c>
      <c r="D44" s="37">
        <v>235</v>
      </c>
      <c r="E44" s="38">
        <f t="shared" si="1"/>
        <v>1</v>
      </c>
    </row>
    <row r="45" spans="1:5" ht="93.75" outlineLevel="3">
      <c r="A45" s="19" t="s">
        <v>9</v>
      </c>
      <c r="B45" s="37">
        <v>315</v>
      </c>
      <c r="C45" s="37">
        <v>315</v>
      </c>
      <c r="D45" s="37">
        <v>315</v>
      </c>
      <c r="E45" s="38">
        <f t="shared" si="1"/>
        <v>1</v>
      </c>
    </row>
    <row r="46" spans="1:5" ht="56.25" outlineLevel="3">
      <c r="A46" s="19" t="s">
        <v>27</v>
      </c>
      <c r="B46" s="37">
        <v>380</v>
      </c>
      <c r="C46" s="37">
        <v>455.07</v>
      </c>
      <c r="D46" s="37">
        <v>449.81</v>
      </c>
      <c r="E46" s="38">
        <f t="shared" si="1"/>
        <v>0.9884</v>
      </c>
    </row>
    <row r="47" spans="1:5" ht="75" outlineLevel="3">
      <c r="A47" s="19" t="s">
        <v>51</v>
      </c>
      <c r="B47" s="37">
        <v>42</v>
      </c>
      <c r="C47" s="37"/>
      <c r="D47" s="37"/>
      <c r="E47" s="38"/>
    </row>
    <row r="48" spans="1:5" ht="56.25" outlineLevel="3">
      <c r="A48" s="19" t="s">
        <v>41</v>
      </c>
      <c r="B48" s="37"/>
      <c r="C48" s="37">
        <v>50</v>
      </c>
      <c r="D48" s="37">
        <v>50</v>
      </c>
      <c r="E48" s="38">
        <f>D48/C48</f>
        <v>1</v>
      </c>
    </row>
    <row r="49" spans="1:5" ht="37.5" outlineLevel="3">
      <c r="A49" s="19" t="s">
        <v>16</v>
      </c>
      <c r="B49" s="39">
        <f>B50+B51+B52+B53+B54</f>
        <v>2590.96</v>
      </c>
      <c r="C49" s="39">
        <f>C50+C51+C52</f>
        <v>738.57</v>
      </c>
      <c r="D49" s="39">
        <f>D50+D51+D52</f>
        <v>738.2</v>
      </c>
      <c r="E49" s="38">
        <f>D49/C49</f>
        <v>0.9995</v>
      </c>
    </row>
    <row r="50" spans="1:5" ht="75" outlineLevel="3">
      <c r="A50" s="19" t="s">
        <v>7</v>
      </c>
      <c r="B50" s="37">
        <v>389.2</v>
      </c>
      <c r="C50" s="37">
        <f>389.2-220-27.78-18.09</f>
        <v>123.33</v>
      </c>
      <c r="D50" s="37">
        <v>123.33</v>
      </c>
      <c r="E50" s="38">
        <f>D50/C50</f>
        <v>1</v>
      </c>
    </row>
    <row r="51" spans="1:5" ht="75" outlineLevel="3">
      <c r="A51" s="32" t="s">
        <v>35</v>
      </c>
      <c r="B51" s="37">
        <v>290</v>
      </c>
      <c r="C51" s="37">
        <f>290-100-63.46</f>
        <v>126.54</v>
      </c>
      <c r="D51" s="37">
        <v>126.54</v>
      </c>
      <c r="E51" s="38">
        <f>D51/C51</f>
        <v>1</v>
      </c>
    </row>
    <row r="52" spans="1:5" ht="56.25" outlineLevel="3">
      <c r="A52" s="32" t="s">
        <v>40</v>
      </c>
      <c r="B52" s="37"/>
      <c r="C52" s="37">
        <f>518.7-30</f>
        <v>488.7</v>
      </c>
      <c r="D52" s="37">
        <v>488.33</v>
      </c>
      <c r="E52" s="38">
        <f>D52/C52</f>
        <v>0.9992</v>
      </c>
    </row>
    <row r="53" spans="1:5" ht="75" outlineLevel="3">
      <c r="A53" s="19" t="s">
        <v>8</v>
      </c>
      <c r="B53" s="37">
        <v>675</v>
      </c>
      <c r="C53" s="37"/>
      <c r="D53" s="37"/>
      <c r="E53" s="38"/>
    </row>
    <row r="54" spans="1:5" ht="112.5" outlineLevel="3">
      <c r="A54" s="32" t="s">
        <v>53</v>
      </c>
      <c r="B54" s="37">
        <v>1236.76</v>
      </c>
      <c r="C54" s="37"/>
      <c r="D54" s="37"/>
      <c r="E54" s="38"/>
    </row>
    <row r="55" spans="1:5" ht="18.75" outlineLevel="3">
      <c r="A55" s="32"/>
      <c r="B55" s="37"/>
      <c r="C55" s="37"/>
      <c r="D55" s="37"/>
      <c r="E55" s="38"/>
    </row>
    <row r="56" spans="1:6" ht="18.75" outlineLevel="3">
      <c r="A56" s="33" t="s">
        <v>10</v>
      </c>
      <c r="B56" s="39">
        <f>B43+B49+B31+B34+B41</f>
        <v>5943.16</v>
      </c>
      <c r="C56" s="39">
        <f>C43+C49+C31+C34+C41</f>
        <v>13213.61</v>
      </c>
      <c r="D56" s="39">
        <f>D43+D49+D31+D34+D41</f>
        <v>13151.49</v>
      </c>
      <c r="E56" s="40">
        <f>D56/C56</f>
        <v>0.9953</v>
      </c>
      <c r="F56" s="16"/>
    </row>
    <row r="57" spans="1:5" ht="18.75" outlineLevel="3">
      <c r="A57" s="33" t="s">
        <v>21</v>
      </c>
      <c r="B57" s="39">
        <f aca="true" t="shared" si="2" ref="B57:D58">B58</f>
        <v>267.5</v>
      </c>
      <c r="C57" s="39">
        <f t="shared" si="2"/>
        <v>256.8</v>
      </c>
      <c r="D57" s="39">
        <f t="shared" si="2"/>
        <v>256.8</v>
      </c>
      <c r="E57" s="40">
        <f>D57/C57</f>
        <v>1</v>
      </c>
    </row>
    <row r="58" spans="1:5" ht="37.5" outlineLevel="3">
      <c r="A58" s="33" t="s">
        <v>22</v>
      </c>
      <c r="B58" s="39">
        <f>B59+B60</f>
        <v>267.5</v>
      </c>
      <c r="C58" s="39">
        <f t="shared" si="2"/>
        <v>256.8</v>
      </c>
      <c r="D58" s="39">
        <f t="shared" si="2"/>
        <v>256.8</v>
      </c>
      <c r="E58" s="40">
        <f>D58/C58</f>
        <v>1</v>
      </c>
    </row>
    <row r="59" spans="1:5" ht="56.25" outlineLevel="3">
      <c r="A59" s="19" t="s">
        <v>23</v>
      </c>
      <c r="B59" s="37">
        <v>247.5</v>
      </c>
      <c r="C59" s="37">
        <f>477.5-138-100+17.3</f>
        <v>256.8</v>
      </c>
      <c r="D59" s="37">
        <v>256.8</v>
      </c>
      <c r="E59" s="38">
        <f>D59/C59</f>
        <v>1</v>
      </c>
    </row>
    <row r="60" spans="1:5" ht="75" outlineLevel="3">
      <c r="A60" s="32" t="s">
        <v>35</v>
      </c>
      <c r="B60" s="37">
        <v>20</v>
      </c>
      <c r="C60" s="37"/>
      <c r="D60" s="37"/>
      <c r="E60" s="38"/>
    </row>
    <row r="61" spans="1:5" ht="18.75" outlineLevel="3">
      <c r="A61" s="33" t="s">
        <v>43</v>
      </c>
      <c r="B61" s="39">
        <f aca="true" t="shared" si="3" ref="B61:D62">B62</f>
        <v>0</v>
      </c>
      <c r="C61" s="39">
        <f t="shared" si="3"/>
        <v>200</v>
      </c>
      <c r="D61" s="39">
        <f t="shared" si="3"/>
        <v>0</v>
      </c>
      <c r="E61" s="38">
        <f>D61/C61</f>
        <v>0</v>
      </c>
    </row>
    <row r="62" spans="1:5" ht="18.75" outlineLevel="3">
      <c r="A62" s="19" t="s">
        <v>44</v>
      </c>
      <c r="B62" s="37">
        <f t="shared" si="3"/>
        <v>0</v>
      </c>
      <c r="C62" s="37">
        <f t="shared" si="3"/>
        <v>200</v>
      </c>
      <c r="D62" s="37">
        <f t="shared" si="3"/>
        <v>0</v>
      </c>
      <c r="E62" s="38">
        <f>D62/C62</f>
        <v>0</v>
      </c>
    </row>
    <row r="63" spans="1:5" ht="93.75" outlineLevel="3">
      <c r="A63" s="19" t="s">
        <v>28</v>
      </c>
      <c r="B63" s="37"/>
      <c r="C63" s="37">
        <v>200</v>
      </c>
      <c r="D63" s="37"/>
      <c r="E63" s="38">
        <f>D63/C63</f>
        <v>0</v>
      </c>
    </row>
    <row r="64" spans="1:5" ht="18.75" outlineLevel="3">
      <c r="A64" s="35" t="s">
        <v>52</v>
      </c>
      <c r="B64" s="37">
        <v>30</v>
      </c>
      <c r="C64" s="37"/>
      <c r="D64" s="37"/>
      <c r="E64" s="38"/>
    </row>
    <row r="65" spans="1:5" ht="75" outlineLevel="3">
      <c r="A65" s="32" t="s">
        <v>35</v>
      </c>
      <c r="B65" s="37">
        <v>30</v>
      </c>
      <c r="C65" s="37"/>
      <c r="D65" s="37"/>
      <c r="E65" s="38"/>
    </row>
    <row r="66" spans="1:5" ht="18.75" outlineLevel="3">
      <c r="A66" s="36"/>
      <c r="B66" s="37"/>
      <c r="C66" s="37"/>
      <c r="D66" s="37"/>
      <c r="E66" s="38"/>
    </row>
    <row r="67" spans="1:5" s="2" customFormat="1" ht="18.75">
      <c r="A67" s="35" t="s">
        <v>4</v>
      </c>
      <c r="B67" s="39">
        <f>B18+B25+B29+B56+B57+B61+B65</f>
        <v>11052.86</v>
      </c>
      <c r="C67" s="39">
        <f>C18+C25+C29+C56+C57+C61</f>
        <v>29499.74</v>
      </c>
      <c r="D67" s="39">
        <f>D18+D25+D29+D56+D57+D61</f>
        <v>29231.66</v>
      </c>
      <c r="E67" s="38">
        <f>D67/C67</f>
        <v>0.9909</v>
      </c>
    </row>
    <row r="68" spans="1:3" s="2" customFormat="1" ht="15.75">
      <c r="A68" s="7"/>
      <c r="B68" s="8"/>
      <c r="C68" s="9"/>
    </row>
    <row r="69" spans="1:3" s="2" customFormat="1" ht="15.75">
      <c r="A69" s="7"/>
      <c r="B69" s="8"/>
      <c r="C69" s="9"/>
    </row>
    <row r="70" spans="1:8" ht="18.75">
      <c r="A70" s="4"/>
      <c r="B70" s="5"/>
      <c r="C70" s="22"/>
      <c r="H70" s="2"/>
    </row>
    <row r="71" spans="1:8" ht="18.75">
      <c r="A71" s="6"/>
      <c r="B71" s="6"/>
      <c r="C71" s="6"/>
      <c r="H71" s="2"/>
    </row>
    <row r="72" spans="1:8" ht="18.75">
      <c r="A72" s="4"/>
      <c r="B72" s="5"/>
      <c r="C72" s="5"/>
      <c r="H72" s="2"/>
    </row>
    <row r="73" spans="3:8" ht="12.75">
      <c r="C73" s="16"/>
      <c r="H73" s="2"/>
    </row>
    <row r="74" ht="12.75">
      <c r="H74" s="2"/>
    </row>
    <row r="75" spans="3:8" ht="12.75">
      <c r="C75" s="16"/>
      <c r="H75" s="2"/>
    </row>
    <row r="76" ht="12.75">
      <c r="C76" s="16"/>
    </row>
    <row r="77" ht="12.75">
      <c r="H77" s="2"/>
    </row>
  </sheetData>
  <sheetProtection/>
  <autoFilter ref="A10:E54"/>
  <mergeCells count="1">
    <mergeCell ref="A7:C7"/>
  </mergeCells>
  <printOptions/>
  <pageMargins left="0.3937007874015748" right="0.2362204724409449" top="0.15748031496062992" bottom="0.2755905511811024" header="0.15748031496062992" footer="0.15748031496062992"/>
  <pageSetup fitToHeight="0" horizontalDpi="600" verticalDpi="600" orientation="portrait" paperSize="9" scale="80" r:id="rId2"/>
  <headerFooter alignWithMargins="0">
    <oddHeader>&amp;R&amp;"Times New Roman,обычный"&amp;12&amp;P</oddHeader>
  </headerFooter>
  <rowBreaks count="2" manualBreakCount="2">
    <brk id="27" max="17" man="1"/>
    <brk id="55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WiZaRd</cp:lastModifiedBy>
  <cp:lastPrinted>2014-03-28T08:03:40Z</cp:lastPrinted>
  <dcterms:created xsi:type="dcterms:W3CDTF">2002-10-08T15:02:13Z</dcterms:created>
  <dcterms:modified xsi:type="dcterms:W3CDTF">2014-03-31T03:14:03Z</dcterms:modified>
  <cp:category/>
  <cp:version/>
  <cp:contentType/>
  <cp:contentStatus/>
</cp:coreProperties>
</file>