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2014-2015г" sheetId="1" r:id="rId1"/>
    <sheet name="прил.2013год" sheetId="2" r:id="rId2"/>
    <sheet name="Лист1 (2)" sheetId="3" r:id="rId3"/>
    <sheet name="Лист1" sheetId="4" r:id="rId4"/>
  </sheets>
  <definedNames>
    <definedName name="_xlnm._FilterDatabase" localSheetId="0" hidden="1">'2014-2015г'!$A$13:$Z$148</definedName>
    <definedName name="_xlnm.Print_Area" localSheetId="0">'2014-2015г'!$A$1:$AA$158</definedName>
    <definedName name="_xlnm.Print_Area" localSheetId="1">'прил.2013год'!$A$1:$AB$193</definedName>
  </definedNames>
  <calcPr fullCalcOnLoad="1"/>
</workbook>
</file>

<file path=xl/sharedStrings.xml><?xml version="1.0" encoding="utf-8"?>
<sst xmlns="http://schemas.openxmlformats.org/spreadsheetml/2006/main" count="3251" uniqueCount="367">
  <si>
    <t>Средства массовой информации</t>
  </si>
  <si>
    <t xml:space="preserve">Физическая культура </t>
  </si>
  <si>
    <t>13</t>
  </si>
  <si>
    <t>5221400</t>
  </si>
  <si>
    <t>Региональная целевая программа"Пожарная безопасность"на 2005-2009годы"</t>
  </si>
  <si>
    <t>Муниципальная программа «Обеспечение населения Дальнереченского муниципального района питьевой водой на 2006-2010 гг</t>
  </si>
  <si>
    <t>7950003</t>
  </si>
  <si>
    <t>УТОЧНЕНИЕ</t>
  </si>
  <si>
    <t>7950000</t>
  </si>
  <si>
    <t>Целевые программы муниципальных образований</t>
  </si>
  <si>
    <t>11</t>
  </si>
  <si>
    <t>4500600</t>
  </si>
  <si>
    <t xml:space="preserve">Наименование </t>
  </si>
  <si>
    <t>Раздел</t>
  </si>
  <si>
    <t>ПР</t>
  </si>
  <si>
    <t>Целевая</t>
  </si>
  <si>
    <t>статья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</si>
  <si>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</si>
  <si>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</si>
  <si>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</si>
  <si>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</si>
  <si>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</si>
  <si>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</si>
  <si>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</si>
  <si>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</si>
  <si>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</si>
  <si>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</si>
  <si>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</si>
  <si>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</si>
  <si>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</si>
  <si>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</si>
  <si>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</si>
  <si>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</si>
  <si>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</si>
  <si>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</si>
  <si>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</si>
  <si>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</si>
  <si>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</si>
  <si>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</si>
  <si>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</si>
  <si>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 xml:space="preserve">Резерв на ликвидацию последствий чрезвычайных ситуаций </t>
  </si>
  <si>
    <t>070 05 01</t>
  </si>
  <si>
    <t>070  05 01</t>
  </si>
  <si>
    <t>Резерв на финансирование непредвиденных расходов</t>
  </si>
  <si>
    <t>070  05 02</t>
  </si>
  <si>
    <t>070 05 02</t>
  </si>
  <si>
    <t>Резерв на проведение антитеррористических мероприятий</t>
  </si>
  <si>
    <t>070 05 03</t>
  </si>
  <si>
    <t>Другие общегосударственные вопросы</t>
  </si>
  <si>
    <t xml:space="preserve">Государственная регистрация актов гражданского состояния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</si>
  <si>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</si>
  <si>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</si>
  <si>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</si>
  <si>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</si>
  <si>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</si>
  <si>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</si>
  <si>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 xml:space="preserve">      Субвенции на обеспечение деятельности комиссии по делам несовершеннолетних и защите их прав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</si>
  <si>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</si>
  <si>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</si>
  <si>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</si>
  <si>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</si>
  <si>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</si>
  <si>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</si>
  <si>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</si>
  <si>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</si>
  <si>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</si>
  <si>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</si>
  <si>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</si>
  <si>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Коммунальное хозяйство</t>
  </si>
  <si>
    <t xml:space="preserve">Субвенции на возмещение убытков предприятий, возникающих в связи со снижением тарифов на тепловую и электрическую энергию  для населения Приморского края </t>
  </si>
  <si>
    <t>в том числе: по электроэнергии</t>
  </si>
  <si>
    <t>по теплоэнергии</t>
  </si>
  <si>
    <t>Субсидии юридическим лицам</t>
  </si>
  <si>
    <t>ОБРАЗОВАНИЕ</t>
  </si>
  <si>
    <t>Дошкольное 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</si>
  <si>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</si>
  <si>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</si>
  <si>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</si>
  <si>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</si>
  <si>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</si>
  <si>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Ежемесячное денежное вознаграждение за классное руководство</t>
  </si>
  <si>
    <t>Субвенции на обеспечение обучающихся в младших классах(1-4 включительно) бесплатным питанием</t>
  </si>
  <si>
    <t>Субвенции на реализацию дошкольного, общего и дополнительного образования  в муниципальных общеобразовательных учреждениях по основным общеобразовательным программам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</si>
  <si>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</si>
  <si>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</si>
  <si>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</si>
  <si>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</si>
  <si>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</si>
  <si>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</si>
  <si>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</si>
  <si>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</si>
  <si>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</si>
  <si>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</si>
  <si>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</si>
  <si>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ЗДРАВООХРАНЕНИЕ, ФИЗИЧЕСКАЯ КУЛЬТУРА И СПОРТ</t>
  </si>
  <si>
    <t>Амбулаторная помощь</t>
  </si>
  <si>
    <t>Поликлиники, амбулатории, диагностические центры</t>
  </si>
  <si>
    <t>Обеспечение деятельности  подведомственных учреждений</t>
  </si>
  <si>
    <t>Обеспечение деятельности  скорой помощи</t>
  </si>
  <si>
    <t>Обеспечение деятельности  районной поликлиники</t>
  </si>
  <si>
    <t>Обеспечение деятельности  амбулатории с.Малиново</t>
  </si>
  <si>
    <t>Фельдшерско-акушерские пункты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</si>
  <si>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</si>
  <si>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</si>
  <si>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</si>
  <si>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</si>
  <si>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</si>
  <si>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</si>
  <si>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</si>
  <si>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</si>
  <si>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</si>
  <si>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</si>
  <si>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</si>
  <si>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</si>
  <si>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</t>
  </si>
  <si>
    <t>Дотации бюджетам субъектов Российской Федерации и муниципальных образований</t>
  </si>
  <si>
    <t>Субвенции на выравнивание бюджетной обеспеченности поселений, входящих в состав Приморского края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</si>
  <si>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</si>
  <si>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</si>
  <si>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Фонд софинансирования</t>
  </si>
  <si>
    <t>Субсидии на реконструкцию систем водоснабжения в микрорайоне Малая Веденка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</si>
  <si>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</si>
  <si>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</si>
  <si>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</si>
  <si>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</si>
  <si>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Всего расходы</t>
  </si>
  <si>
    <t>01</t>
  </si>
  <si>
    <t>02</t>
  </si>
  <si>
    <t>000</t>
  </si>
  <si>
    <t>03</t>
  </si>
  <si>
    <t>0000000</t>
  </si>
  <si>
    <t>04</t>
  </si>
  <si>
    <t>0020000</t>
  </si>
  <si>
    <t>06</t>
  </si>
  <si>
    <t>0650000</t>
  </si>
  <si>
    <t>0650300</t>
  </si>
  <si>
    <t>013</t>
  </si>
  <si>
    <t>009</t>
  </si>
  <si>
    <t>010</t>
  </si>
  <si>
    <t>008</t>
  </si>
  <si>
    <t>005</t>
  </si>
  <si>
    <t>001</t>
  </si>
  <si>
    <t>00</t>
  </si>
  <si>
    <t>05</t>
  </si>
  <si>
    <t>006</t>
  </si>
  <si>
    <t>07</t>
  </si>
  <si>
    <t>09</t>
  </si>
  <si>
    <t xml:space="preserve">Государственная поддержка в сфере культуры, кинематографии и средств массовой информации </t>
  </si>
  <si>
    <t>08</t>
  </si>
  <si>
    <t>0013800</t>
  </si>
  <si>
    <t>00930000</t>
  </si>
  <si>
    <t>00920300</t>
  </si>
  <si>
    <t>00920000</t>
  </si>
  <si>
    <t>Субсидии на подготовку ЖКХ к отопительному сезону</t>
  </si>
  <si>
    <t>003</t>
  </si>
  <si>
    <t>Бюджетные инвестиции</t>
  </si>
  <si>
    <t>Субсидии на приобретение школьных автобусов</t>
  </si>
  <si>
    <t>5210104</t>
  </si>
  <si>
    <t>Мероприятия в сфере образования</t>
  </si>
  <si>
    <t>022</t>
  </si>
  <si>
    <t xml:space="preserve">Выравнивание бюджетной обеспеченности поселений из районного фонда финансовой поддержки </t>
  </si>
  <si>
    <t>5160130</t>
  </si>
  <si>
    <t>0020400</t>
  </si>
  <si>
    <t>5210101</t>
  </si>
  <si>
    <t>0010000</t>
  </si>
  <si>
    <t>0013600</t>
  </si>
  <si>
    <t>500</t>
  </si>
  <si>
    <t xml:space="preserve">                                           Р А С Х О Д Ы</t>
  </si>
  <si>
    <t xml:space="preserve">                                             бюджета Дальнереченского муниципального района по разделам, подразделам, целевым статьям и видам расходов классификации расходов бюджетов.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</si>
  <si>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</si>
  <si>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r>
      <t>Выполнение функций органами местного самоуправления</t>
    </r>
    <r>
      <rPr>
        <b/>
        <i/>
        <sz val="12"/>
        <color indexed="8"/>
        <rFont val="Times New Roman"/>
        <family val="1"/>
      </rPr>
      <t xml:space="preserve"> </t>
    </r>
  </si>
  <si>
    <r>
      <t>(</t>
    </r>
    <r>
      <rPr>
        <i/>
        <sz val="12"/>
        <rFont val="Times New Roman"/>
        <family val="1"/>
      </rPr>
  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информации)</t>
    </r>
  </si>
  <si>
    <t>Муниципальная программа «Пожарная безопасность"</t>
  </si>
  <si>
    <t>7950005</t>
  </si>
  <si>
    <t>Расходы бюджета Дальнереченского муниципального района по разделам, подразделам, целевым статьям и видам расходов классификации бюджетов в 2008 году.</t>
  </si>
  <si>
    <t>к решению Думы Дальнереченского муниципального</t>
  </si>
  <si>
    <t>района от              №</t>
  </si>
  <si>
    <t>"Приложение 6</t>
  </si>
  <si>
    <t xml:space="preserve">к решению Думы Дальнереченского МР "О бюджете </t>
  </si>
  <si>
    <t>Дальнереченского МР на 2008год" от 24.12.2008г №5"</t>
  </si>
  <si>
    <t>Начальник  управления финансов</t>
  </si>
  <si>
    <t>Г.В. Дронова</t>
  </si>
  <si>
    <t>Приложение 2</t>
  </si>
  <si>
    <t>Скорая помощь</t>
  </si>
  <si>
    <t>5200000</t>
  </si>
  <si>
    <t>5201800</t>
  </si>
  <si>
    <t>Деффицит(-), профицит(+)</t>
  </si>
  <si>
    <t>Расходы за счет субвенций 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 в 2008 году</t>
  </si>
  <si>
    <t>14</t>
  </si>
  <si>
    <t>5210207</t>
  </si>
  <si>
    <t>Расходы за счет субвенций    на выполнение органами местного самоуправления отдельных государственных полномочий по государственному управлению охраной труда  «Выполнение функций органами местного самоуправления</t>
  </si>
  <si>
    <t>5210208</t>
  </si>
  <si>
    <t>Благоустройство</t>
  </si>
  <si>
    <t xml:space="preserve">Организация и содержание мест захоронения», вид расхода 500 «Выполнение функций органами местного самоуправления» </t>
  </si>
  <si>
    <t>6000400</t>
  </si>
  <si>
    <t>Субсидии на приобретение  спортивного, медицинского, технологического оборудования и мебели  для общеобразовательных учреждений», вид расхода 001 «Выполнение функций бюджетными учреждениями</t>
  </si>
  <si>
    <t>5210103</t>
  </si>
  <si>
    <t>4719900</t>
  </si>
  <si>
    <t>Социальное обеспечение населения</t>
  </si>
  <si>
    <t>10</t>
  </si>
  <si>
    <t xml:space="preserve">Целевая муниципальная программа «Социальное развитие села до 2010года», вид расхода «Субсидии на обеспечение жильем граждан Российской Федерации, проживающих в сельской местности» </t>
  </si>
  <si>
    <t>7950006</t>
  </si>
  <si>
    <t>Субсидии на обеспечение жильем граждан Российской Федерации, проживающих в сельской местности</t>
  </si>
  <si>
    <t>099</t>
  </si>
  <si>
    <t>Периодическая печать и издательства</t>
  </si>
  <si>
    <t>Расходы по оплате договоров с печатными средствами массовой информации</t>
  </si>
  <si>
    <t>12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</si>
  <si>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</si>
  <si>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</si>
  <si>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</si>
  <si>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</si>
  <si>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</si>
  <si>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</si>
  <si>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</si>
  <si>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</si>
  <si>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</si>
  <si>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</si>
  <si>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>822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</si>
  <si>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</si>
  <si>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</si>
  <si>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</si>
  <si>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</si>
  <si>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</si>
  <si>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</si>
  <si>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</si>
  <si>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</si>
  <si>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</si>
  <si>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</si>
  <si>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</si>
  <si>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</si>
  <si>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</si>
  <si>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</si>
  <si>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</si>
  <si>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</si>
  <si>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</si>
  <si>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</si>
  <si>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</si>
  <si>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</si>
  <si>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070 05 61</t>
  </si>
  <si>
    <t>070  05 62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</si>
  <si>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</si>
  <si>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</si>
  <si>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</si>
  <si>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</si>
  <si>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</si>
  <si>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</si>
  <si>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КУЛЬТУРА, КИНЕМАТОГРАФИЯ </t>
  </si>
  <si>
    <t>Управление муниципальной собственностью</t>
  </si>
  <si>
    <t>0090000</t>
  </si>
  <si>
    <t>Оценка недвижимости, признание прав и регулирование отношений по  муниципальной собственности</t>
  </si>
  <si>
    <t>0090200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</si>
  <si>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</si>
  <si>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</si>
  <si>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</si>
  <si>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Организация обустройства мест массового отдыха жителей поселения</t>
  </si>
  <si>
    <t>Содержание и уборка улиц, площадей, тратуаров</t>
  </si>
  <si>
    <t>6000502</t>
  </si>
  <si>
    <t>6000503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</si>
  <si>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</si>
  <si>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</si>
  <si>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</si>
  <si>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4440000</t>
  </si>
  <si>
    <t>Мероприятия в сфере средств массовой информации</t>
  </si>
  <si>
    <t>4440100</t>
  </si>
  <si>
    <t>4440101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</si>
  <si>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</si>
  <si>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</si>
  <si>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</si>
  <si>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</si>
  <si>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</si>
  <si>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</si>
  <si>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</si>
  <si>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</si>
  <si>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</si>
  <si>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</si>
  <si>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</si>
  <si>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</si>
  <si>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</si>
  <si>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</si>
  <si>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</si>
  <si>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</si>
  <si>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</si>
  <si>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</si>
  <si>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</si>
  <si>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</si>
  <si>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</si>
  <si>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</si>
  <si>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</si>
  <si>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</si>
  <si>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</si>
  <si>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</si>
  <si>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</si>
  <si>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имущества
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</si>
  <si>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</si>
  <si>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</si>
  <si>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</si>
  <si>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</si>
  <si>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</si>
  <si>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</si>
  <si>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</si>
  <si>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</si>
  <si>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</si>
  <si>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</si>
  <si>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</si>
  <si>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</si>
  <si>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</si>
  <si>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</si>
  <si>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</si>
  <si>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</si>
  <si>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</si>
  <si>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</si>
  <si>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</si>
  <si>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</si>
  <si>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226,340</t>
  </si>
  <si>
    <t>кап.ремонт дорог</t>
  </si>
  <si>
    <t>содержание и текущий ремонт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</si>
  <si>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</si>
  <si>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2014год</t>
  </si>
  <si>
    <t>плановый период</t>
  </si>
  <si>
    <t>2015год</t>
  </si>
  <si>
    <t>расходы</t>
  </si>
  <si>
    <t>828</t>
  </si>
  <si>
    <t>Другие вопросы в области культуры, кинематографии</t>
  </si>
  <si>
    <t>Мероприятия в сфере культуры и кинематографии</t>
  </si>
  <si>
    <t>Проведение мероприятий для жителей района в рамках общегосударственных и общерайонных праздников</t>
  </si>
  <si>
    <t>4400100</t>
  </si>
  <si>
    <t>Глава Рождественского сельского поселения                                Е.Н.Лютая</t>
  </si>
  <si>
    <t xml:space="preserve">сельского поселени   "О бюджете Рождественского сельского </t>
  </si>
  <si>
    <t>Администрация Рождественского сельского поселения</t>
  </si>
  <si>
    <t xml:space="preserve">    Муниципальная целевая программа «Пожарная безопасность зданий администрации Рождественского сельского поселения Дальнереченского муниципального района на 2011-2013 годы»</t>
  </si>
  <si>
    <t xml:space="preserve">    Муниципальная целевая программа "Оснащение рабочих мест сотрудников администрации Рождественского сельского поселения Дальнереченского муниципального района на 2012-2014 годы»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</si>
  <si>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</si>
  <si>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</si>
  <si>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Муниципальная целевая программа "Социальное развитие села до 2013 года"</t>
  </si>
  <si>
    <t>Муниципальная целевая программа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2012-2013годы"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</si>
  <si>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</si>
  <si>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</si>
  <si>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</si>
  <si>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</si>
  <si>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 xml:space="preserve">к  решению муниципального комитета Рождественского </t>
  </si>
  <si>
    <t xml:space="preserve">"Приложение № 7  к </t>
  </si>
  <si>
    <t>поселения на 2013 год и плановый период 2014 и 2015 годы""</t>
  </si>
  <si>
    <t>7950305</t>
  </si>
  <si>
    <t>7950105</t>
  </si>
  <si>
    <t>Жилищно-коммунальное хозяйство</t>
  </si>
  <si>
    <t>Организация сбора и вывоза бытовых отходов</t>
  </si>
  <si>
    <t>6000509</t>
  </si>
  <si>
    <t>7950205</t>
  </si>
  <si>
    <t>к  решению муниципального комитета Рождественского сельского поселения от 04.04.2013г №53</t>
  </si>
  <si>
    <t>Расходы, связанные с исполнением решений, принятых судебными и надзорными  органами</t>
  </si>
  <si>
    <t>0092311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</si>
  <si>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</si>
  <si>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5210116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</si>
  <si>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</si>
  <si>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3500200</t>
  </si>
  <si>
    <t xml:space="preserve"> бюджетных ассигнований из  бюджета  поселения на плановый период 2014 и 2015 годов   в ведомственной структуре расходов  бюджета поселения</t>
  </si>
  <si>
    <t>Всего расходов</t>
  </si>
  <si>
    <t>в том числе условно утвержденные расходы</t>
  </si>
  <si>
    <t>Итого расходы</t>
  </si>
  <si>
    <t xml:space="preserve">  Резервный фонд администрации Рождественского сельского поселения на ликвидацию последствий чрезвычайных ситуаций и стихийных бедствий</t>
  </si>
  <si>
    <t>070 05 51</t>
  </si>
  <si>
    <t>Резервный фонд администрации Рождественского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</si>
  <si>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070  05 52</t>
  </si>
  <si>
    <t xml:space="preserve">"Приложение №8  к </t>
  </si>
  <si>
    <t xml:space="preserve"> к   решения муниципального комитета Рождественского сельского поселения «О бюджете Рождественского сельского поселения на 2013 год и плановый период 2014 и 2015 годов» от 14.12.2012г  № 38"</t>
  </si>
  <si>
    <t xml:space="preserve">Приложение № 6  к </t>
  </si>
  <si>
    <t xml:space="preserve">Приложение № 5  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</si>
</sst>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Arial Cyr"/>
      <family val="0"/>
    </font>
    <font>
      <sz val="8"/>
      <name val="Times New Roman"/>
      <family val="1"/>
    </font>
    <font>
      <sz val="10"/>
      <name val="Arial"/>
      <family val="0"/>
    </font>
    <font>
      <sz val="10.5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4" borderId="0" xfId="0" applyFill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11" fillId="0" borderId="19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" fillId="24" borderId="19" xfId="0" applyFont="1" applyFill="1" applyBorder="1" applyAlignment="1">
      <alignment wrapText="1"/>
    </xf>
    <xf numFmtId="0" fontId="5" fillId="24" borderId="19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justify" vertical="top" wrapText="1"/>
    </xf>
    <xf numFmtId="0" fontId="13" fillId="0" borderId="19" xfId="0" applyFont="1" applyBorder="1" applyAlignment="1">
      <alignment vertical="top" wrapText="1"/>
    </xf>
    <xf numFmtId="0" fontId="14" fillId="24" borderId="19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top" wrapText="1"/>
    </xf>
    <xf numFmtId="0" fontId="15" fillId="0" borderId="19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49" fontId="5" fillId="24" borderId="19" xfId="0" applyNumberFormat="1" applyFont="1" applyFill="1" applyBorder="1" applyAlignment="1">
      <alignment horizontal="center" wrapText="1"/>
    </xf>
    <xf numFmtId="0" fontId="17" fillId="0" borderId="19" xfId="0" applyFont="1" applyBorder="1" applyAlignment="1">
      <alignment horizontal="justify" vertical="top" wrapText="1"/>
    </xf>
    <xf numFmtId="0" fontId="18" fillId="0" borderId="19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justify" vertical="top" wrapText="1"/>
    </xf>
    <xf numFmtId="0" fontId="20" fillId="0" borderId="19" xfId="0" applyFont="1" applyBorder="1" applyAlignment="1">
      <alignment horizontal="justify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wrapText="1"/>
    </xf>
    <xf numFmtId="49" fontId="2" fillId="24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22" fillId="0" borderId="19" xfId="0" applyNumberFormat="1" applyFont="1" applyFill="1" applyBorder="1" applyAlignment="1">
      <alignment vertical="top"/>
    </xf>
    <xf numFmtId="2" fontId="2" fillId="24" borderId="19" xfId="0" applyNumberFormat="1" applyFont="1" applyFill="1" applyBorder="1" applyAlignment="1">
      <alignment horizontal="center" vertical="top" wrapText="1"/>
    </xf>
    <xf numFmtId="2" fontId="2" fillId="4" borderId="19" xfId="0" applyNumberFormat="1" applyFont="1" applyFill="1" applyBorder="1" applyAlignment="1">
      <alignment horizontal="center" vertical="top" wrapText="1"/>
    </xf>
    <xf numFmtId="2" fontId="0" fillId="4" borderId="0" xfId="0" applyNumberFormat="1" applyFill="1" applyAlignment="1">
      <alignment/>
    </xf>
    <xf numFmtId="0" fontId="16" fillId="0" borderId="20" xfId="0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49" fontId="5" fillId="24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9" xfId="0" applyFont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2" fontId="26" fillId="0" borderId="19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6" fillId="4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>
      <alignment horizontal="center" vertical="center" wrapText="1"/>
    </xf>
    <xf numFmtId="2" fontId="26" fillId="22" borderId="19" xfId="0" applyNumberFormat="1" applyFont="1" applyFill="1" applyBorder="1" applyAlignment="1">
      <alignment horizontal="center" vertical="center"/>
    </xf>
    <xf numFmtId="49" fontId="1" fillId="22" borderId="19" xfId="0" applyNumberFormat="1" applyFont="1" applyFill="1" applyBorder="1" applyAlignment="1">
      <alignment horizontal="center" vertical="center" wrapText="1"/>
    </xf>
    <xf numFmtId="2" fontId="1" fillId="22" borderId="19" xfId="0" applyNumberFormat="1" applyFont="1" applyFill="1" applyBorder="1" applyAlignment="1" applyProtection="1">
      <alignment horizontal="center"/>
      <protection/>
    </xf>
    <xf numFmtId="2" fontId="13" fillId="22" borderId="19" xfId="0" applyNumberFormat="1" applyFont="1" applyFill="1" applyBorder="1" applyAlignment="1">
      <alignment horizontal="center" vertical="center" wrapText="1"/>
    </xf>
    <xf numFmtId="49" fontId="13" fillId="22" borderId="19" xfId="0" applyNumberFormat="1" applyFont="1" applyFill="1" applyBorder="1" applyAlignment="1">
      <alignment horizontal="center" vertical="center" wrapText="1"/>
    </xf>
    <xf numFmtId="2" fontId="26" fillId="24" borderId="19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22" borderId="19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26" fillId="0" borderId="19" xfId="0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vertical="top" wrapText="1"/>
    </xf>
    <xf numFmtId="0" fontId="25" fillId="0" borderId="19" xfId="0" applyFont="1" applyBorder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0" fontId="1" fillId="22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2" fillId="22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10" fontId="1" fillId="0" borderId="19" xfId="0" applyNumberFormat="1" applyFont="1" applyFill="1" applyBorder="1" applyAlignment="1">
      <alignment horizontal="center" vertical="top" wrapText="1"/>
    </xf>
    <xf numFmtId="10" fontId="1" fillId="25" borderId="19" xfId="0" applyNumberFormat="1" applyFont="1" applyFill="1" applyBorder="1" applyAlignment="1">
      <alignment horizontal="center" vertical="top" wrapText="1"/>
    </xf>
    <xf numFmtId="2" fontId="26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9" xfId="0" applyNumberFormat="1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49" fontId="16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3" fillId="24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13" fillId="24" borderId="19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vertical="center" wrapText="1"/>
    </xf>
    <xf numFmtId="10" fontId="13" fillId="24" borderId="19" xfId="0" applyNumberFormat="1" applyFont="1" applyFill="1" applyBorder="1" applyAlignment="1">
      <alignment horizontal="center" vertical="center" wrapText="1"/>
    </xf>
    <xf numFmtId="10" fontId="1" fillId="24" borderId="19" xfId="0" applyNumberFormat="1" applyFont="1" applyFill="1" applyBorder="1" applyAlignment="1">
      <alignment horizontal="center" vertical="top" wrapText="1"/>
    </xf>
    <xf numFmtId="49" fontId="14" fillId="24" borderId="19" xfId="0" applyNumberFormat="1" applyFont="1" applyFill="1" applyBorder="1" applyAlignment="1">
      <alignment horizontal="center" vertical="center" wrapText="1"/>
    </xf>
    <xf numFmtId="2" fontId="28" fillId="24" borderId="19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/>
    </xf>
    <xf numFmtId="2" fontId="26" fillId="0" borderId="21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26" fillId="0" borderId="2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0" fontId="1" fillId="24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3" fillId="24" borderId="19" xfId="0" applyFont="1" applyFill="1" applyBorder="1" applyAlignment="1">
      <alignment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1" fillId="0" borderId="24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2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" fontId="26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0" fontId="13" fillId="0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Fill="1" applyBorder="1" applyAlignment="1">
      <alignment horizontal="center" vertical="top" wrapText="1"/>
    </xf>
    <xf numFmtId="2" fontId="26" fillId="0" borderId="2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31" fillId="0" borderId="27" xfId="0" applyFont="1" applyBorder="1" applyAlignment="1">
      <alignment wrapText="1"/>
    </xf>
    <xf numFmtId="0" fontId="13" fillId="0" borderId="28" xfId="0" applyFont="1" applyFill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vertical="center" wrapText="1"/>
    </xf>
    <xf numFmtId="49" fontId="13" fillId="24" borderId="29" xfId="0" applyNumberFormat="1" applyFont="1" applyFill="1" applyBorder="1" applyAlignment="1">
      <alignment horizontal="center" vertical="center" wrapText="1"/>
    </xf>
    <xf numFmtId="2" fontId="26" fillId="24" borderId="29" xfId="0" applyNumberFormat="1" applyFont="1" applyFill="1" applyBorder="1" applyAlignment="1">
      <alignment horizontal="center" vertical="center"/>
    </xf>
    <xf numFmtId="2" fontId="1" fillId="24" borderId="29" xfId="0" applyNumberFormat="1" applyFont="1" applyFill="1" applyBorder="1" applyAlignment="1">
      <alignment horizontal="center" vertical="center" wrapText="1"/>
    </xf>
    <xf numFmtId="10" fontId="13" fillId="24" borderId="29" xfId="0" applyNumberFormat="1" applyFont="1" applyFill="1" applyBorder="1" applyAlignment="1">
      <alignment horizontal="center" vertical="center" wrapText="1"/>
    </xf>
    <xf numFmtId="10" fontId="1" fillId="24" borderId="29" xfId="0" applyNumberFormat="1" applyFont="1" applyFill="1" applyBorder="1" applyAlignment="1">
      <alignment horizontal="center" vertical="top" wrapText="1"/>
    </xf>
    <xf numFmtId="2" fontId="32" fillId="24" borderId="19" xfId="0" applyNumberFormat="1" applyFont="1" applyFill="1" applyBorder="1" applyAlignment="1">
      <alignment horizontal="center" vertical="center"/>
    </xf>
    <xf numFmtId="2" fontId="14" fillId="24" borderId="19" xfId="0" applyNumberFormat="1" applyFont="1" applyFill="1" applyBorder="1" applyAlignment="1">
      <alignment horizontal="center" vertical="center" wrapText="1"/>
    </xf>
    <xf numFmtId="10" fontId="16" fillId="24" borderId="19" xfId="0" applyNumberFormat="1" applyFont="1" applyFill="1" applyBorder="1" applyAlignment="1">
      <alignment horizontal="center" vertical="center" wrapText="1"/>
    </xf>
    <xf numFmtId="10" fontId="14" fillId="24" borderId="19" xfId="0" applyNumberFormat="1" applyFont="1" applyFill="1" applyBorder="1" applyAlignment="1">
      <alignment horizontal="center" vertical="top" wrapText="1"/>
    </xf>
    <xf numFmtId="49" fontId="16" fillId="0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 wrapText="1"/>
    </xf>
    <xf numFmtId="10" fontId="16" fillId="0" borderId="19" xfId="0" applyNumberFormat="1" applyFont="1" applyFill="1" applyBorder="1" applyAlignment="1">
      <alignment horizontal="center" vertical="center" wrapText="1"/>
    </xf>
    <xf numFmtId="10" fontId="14" fillId="0" borderId="19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14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10" fontId="13" fillId="0" borderId="19" xfId="0" applyNumberFormat="1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justify" vertical="top" wrapText="1"/>
    </xf>
    <xf numFmtId="0" fontId="34" fillId="0" borderId="0" xfId="0" applyFont="1" applyBorder="1" applyAlignment="1">
      <alignment horizontal="justify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19" xfId="0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2"/>
  <sheetViews>
    <sheetView tabSelected="1" zoomScaleSheetLayoutView="100" zoomScalePageLayoutView="0" workbookViewId="0" topLeftCell="A1">
      <selection activeCell="A7" sqref="A7:Z7"/>
    </sheetView>
  </sheetViews>
  <sheetFormatPr defaultColWidth="9.00390625" defaultRowHeight="12.75"/>
  <cols>
    <col min="1" max="1" width="38.75390625" style="0" customWidth="1"/>
    <col min="2" max="2" width="9.625" style="152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0" style="0" hidden="1" customWidth="1"/>
    <col min="28" max="28" width="12.875" style="11" customWidth="1"/>
  </cols>
  <sheetData>
    <row r="1" spans="4:26" ht="12.75">
      <c r="D1" s="88"/>
      <c r="E1" s="88"/>
      <c r="F1" s="258" t="s">
        <v>365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4:27" ht="51.75" customHeight="1">
      <c r="D2" s="88"/>
      <c r="E2" s="88"/>
      <c r="F2" s="260" t="s">
        <v>348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4:26" ht="12.75">
      <c r="D3" s="88"/>
      <c r="E3" s="88"/>
      <c r="F3" t="s">
        <v>363</v>
      </c>
      <c r="W3" s="86"/>
      <c r="X3" s="86"/>
      <c r="Y3" s="86"/>
      <c r="Z3" s="86"/>
    </row>
    <row r="4" spans="4:26" ht="66.75" customHeight="1">
      <c r="D4" s="88"/>
      <c r="E4" s="88"/>
      <c r="F4" s="259" t="s">
        <v>364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5:26" ht="13.5">
      <c r="E5" s="88"/>
      <c r="F5" s="88"/>
      <c r="G5" s="89"/>
      <c r="H5" s="89"/>
      <c r="I5" s="88"/>
      <c r="J5" s="88"/>
      <c r="W5" s="86"/>
      <c r="X5" s="86"/>
      <c r="Y5" s="86"/>
      <c r="Z5" s="86"/>
    </row>
    <row r="6" spans="3:26" ht="18" customHeight="1">
      <c r="C6" s="262" t="s">
        <v>214</v>
      </c>
      <c r="D6" s="259"/>
      <c r="E6" s="259"/>
      <c r="F6" s="259"/>
      <c r="G6" s="259"/>
      <c r="H6" s="259"/>
      <c r="I6" s="259"/>
      <c r="J6" s="259"/>
      <c r="K6" s="259"/>
      <c r="L6" s="121"/>
      <c r="M6" s="121"/>
      <c r="N6" s="121"/>
      <c r="O6" s="121"/>
      <c r="P6" s="121"/>
      <c r="Q6" s="121"/>
      <c r="R6" s="121"/>
      <c r="S6" s="121"/>
      <c r="T6" s="121"/>
      <c r="U6" s="121"/>
      <c r="W6" s="86"/>
      <c r="X6" s="86"/>
      <c r="Y6" s="86"/>
      <c r="Z6" s="86"/>
    </row>
    <row r="7" spans="1:26" ht="40.5" customHeight="1">
      <c r="A7" s="263" t="s">
        <v>355</v>
      </c>
      <c r="B7" s="263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</row>
    <row r="8" spans="1:26" ht="12.75">
      <c r="A8" s="90"/>
      <c r="B8" s="153"/>
      <c r="C8" s="90"/>
      <c r="D8" s="90"/>
      <c r="E8" s="90"/>
      <c r="F8" s="90"/>
      <c r="G8" s="254" t="s">
        <v>18</v>
      </c>
      <c r="H8" s="254"/>
      <c r="I8" s="254"/>
      <c r="J8" s="23" t="s">
        <v>7</v>
      </c>
      <c r="K8" s="23"/>
      <c r="L8" s="23"/>
      <c r="M8" s="254" t="s">
        <v>18</v>
      </c>
      <c r="N8" s="254"/>
      <c r="O8" s="254"/>
      <c r="P8" s="23" t="s">
        <v>7</v>
      </c>
      <c r="Q8" s="23"/>
      <c r="R8" s="23"/>
      <c r="S8" s="23"/>
      <c r="T8" s="91"/>
      <c r="U8" s="91"/>
      <c r="V8" s="91"/>
      <c r="W8" s="86"/>
      <c r="X8" s="86"/>
      <c r="Y8" s="86"/>
      <c r="Z8" s="86"/>
    </row>
    <row r="9" spans="1:26" ht="12.75">
      <c r="A9" s="90"/>
      <c r="B9" s="153"/>
      <c r="C9" s="90"/>
      <c r="D9" s="90"/>
      <c r="E9" s="90"/>
      <c r="F9" s="90"/>
      <c r="G9" s="254"/>
      <c r="H9" s="254"/>
      <c r="I9" s="254"/>
      <c r="J9" s="23"/>
      <c r="K9" s="23"/>
      <c r="L9" s="23"/>
      <c r="M9" s="254"/>
      <c r="N9" s="254"/>
      <c r="O9" s="254"/>
      <c r="P9" s="23"/>
      <c r="Q9" s="23"/>
      <c r="R9" s="23"/>
      <c r="S9" s="23"/>
      <c r="T9" s="91"/>
      <c r="U9" s="91"/>
      <c r="V9" s="91"/>
      <c r="W9" s="86"/>
      <c r="X9" s="86"/>
      <c r="Y9" s="86"/>
      <c r="Z9" s="86" t="s">
        <v>215</v>
      </c>
    </row>
    <row r="10" spans="1:27" ht="38.25">
      <c r="A10" s="270" t="s">
        <v>12</v>
      </c>
      <c r="B10" s="255" t="s">
        <v>265</v>
      </c>
      <c r="C10" s="253" t="s">
        <v>13</v>
      </c>
      <c r="D10" s="253" t="s">
        <v>14</v>
      </c>
      <c r="E10" s="253" t="s">
        <v>207</v>
      </c>
      <c r="F10" s="253" t="s">
        <v>17</v>
      </c>
      <c r="G10" s="87"/>
      <c r="H10" s="253" t="s">
        <v>20</v>
      </c>
      <c r="I10" s="253" t="s">
        <v>21</v>
      </c>
      <c r="J10" s="87"/>
      <c r="K10" s="253" t="s">
        <v>20</v>
      </c>
      <c r="L10" s="253" t="s">
        <v>21</v>
      </c>
      <c r="M10" s="87"/>
      <c r="N10" s="253" t="s">
        <v>20</v>
      </c>
      <c r="O10" s="253" t="s">
        <v>21</v>
      </c>
      <c r="P10" s="87"/>
      <c r="Q10" s="253" t="s">
        <v>20</v>
      </c>
      <c r="R10" s="253" t="s">
        <v>21</v>
      </c>
      <c r="S10" s="87" t="s">
        <v>213</v>
      </c>
      <c r="T10" s="125" t="s">
        <v>212</v>
      </c>
      <c r="U10" s="125" t="s">
        <v>211</v>
      </c>
      <c r="V10" s="125" t="s">
        <v>208</v>
      </c>
      <c r="W10" s="125" t="s">
        <v>209</v>
      </c>
      <c r="X10" s="125" t="s">
        <v>210</v>
      </c>
      <c r="Y10" s="265" t="s">
        <v>320</v>
      </c>
      <c r="Z10" s="266"/>
      <c r="AA10" s="15"/>
    </row>
    <row r="11" spans="1:27" ht="15.75">
      <c r="A11" s="271"/>
      <c r="B11" s="256"/>
      <c r="C11" s="264"/>
      <c r="D11" s="264"/>
      <c r="E11" s="264"/>
      <c r="F11" s="264"/>
      <c r="G11" s="87"/>
      <c r="H11" s="253"/>
      <c r="I11" s="253"/>
      <c r="J11" s="87" t="s">
        <v>19</v>
      </c>
      <c r="K11" s="253"/>
      <c r="L11" s="253"/>
      <c r="M11" s="87" t="s">
        <v>19</v>
      </c>
      <c r="N11" s="253"/>
      <c r="O11" s="253"/>
      <c r="P11" s="87" t="s">
        <v>19</v>
      </c>
      <c r="Q11" s="253"/>
      <c r="R11" s="253"/>
      <c r="S11" s="87"/>
      <c r="T11" s="126"/>
      <c r="U11" s="127"/>
      <c r="V11" s="127"/>
      <c r="W11" s="126"/>
      <c r="X11" s="128"/>
      <c r="Y11" s="265" t="s">
        <v>318</v>
      </c>
      <c r="Z11" s="266"/>
      <c r="AA11" s="15"/>
    </row>
    <row r="12" spans="1:27" ht="12.75">
      <c r="A12" s="271"/>
      <c r="B12" s="257"/>
      <c r="C12" s="264"/>
      <c r="D12" s="264"/>
      <c r="E12" s="264"/>
      <c r="F12" s="264"/>
      <c r="G12" s="129"/>
      <c r="H12" s="129">
        <v>7</v>
      </c>
      <c r="I12" s="129">
        <v>8</v>
      </c>
      <c r="J12" s="129">
        <v>6</v>
      </c>
      <c r="K12" s="129">
        <v>7</v>
      </c>
      <c r="L12" s="129">
        <v>8</v>
      </c>
      <c r="M12" s="129">
        <v>6</v>
      </c>
      <c r="N12" s="129">
        <v>7</v>
      </c>
      <c r="O12" s="129">
        <v>8</v>
      </c>
      <c r="P12" s="130"/>
      <c r="Q12" s="130"/>
      <c r="R12" s="130"/>
      <c r="S12" s="130"/>
      <c r="T12" s="131">
        <v>6</v>
      </c>
      <c r="U12" s="131">
        <v>7</v>
      </c>
      <c r="V12" s="131"/>
      <c r="W12" s="131">
        <v>8</v>
      </c>
      <c r="X12" s="128"/>
      <c r="Y12" s="203" t="s">
        <v>317</v>
      </c>
      <c r="Z12" s="203" t="s">
        <v>319</v>
      </c>
      <c r="AA12" s="15"/>
    </row>
    <row r="13" spans="1:27" ht="20.25" customHeight="1">
      <c r="A13" s="139">
        <v>1</v>
      </c>
      <c r="B13" s="150">
        <v>2</v>
      </c>
      <c r="C13" s="139">
        <v>3</v>
      </c>
      <c r="D13" s="139">
        <v>4</v>
      </c>
      <c r="E13" s="139">
        <v>5</v>
      </c>
      <c r="F13" s="139">
        <v>6</v>
      </c>
      <c r="G13" s="139"/>
      <c r="H13" s="139"/>
      <c r="I13" s="139"/>
      <c r="J13" s="139"/>
      <c r="K13" s="139"/>
      <c r="L13" s="139"/>
      <c r="M13" s="139"/>
      <c r="N13" s="139"/>
      <c r="O13" s="140"/>
      <c r="P13" s="140"/>
      <c r="Q13" s="140"/>
      <c r="R13" s="140"/>
      <c r="S13" s="141"/>
      <c r="T13" s="141"/>
      <c r="U13" s="141"/>
      <c r="V13" s="141"/>
      <c r="W13" s="99"/>
      <c r="X13" s="139">
        <v>6</v>
      </c>
      <c r="Y13" s="139">
        <v>7</v>
      </c>
      <c r="Z13" s="139">
        <v>8</v>
      </c>
      <c r="AA13" s="15"/>
    </row>
    <row r="14" spans="1:27" ht="20.25" customHeight="1" thickBot="1">
      <c r="A14" s="250" t="s">
        <v>356</v>
      </c>
      <c r="B14" s="150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0"/>
      <c r="Q14" s="140"/>
      <c r="R14" s="140"/>
      <c r="S14" s="141"/>
      <c r="T14" s="141"/>
      <c r="U14" s="141"/>
      <c r="V14" s="141"/>
      <c r="W14" s="99"/>
      <c r="X14" s="139"/>
      <c r="Y14" s="139">
        <v>3318.52</v>
      </c>
      <c r="Z14" s="139">
        <v>3433.73</v>
      </c>
      <c r="AA14" s="15"/>
    </row>
    <row r="15" spans="1:27" ht="20.25" customHeight="1" thickBot="1">
      <c r="A15" s="250" t="s">
        <v>357</v>
      </c>
      <c r="B15" s="15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0"/>
      <c r="Q15" s="140"/>
      <c r="R15" s="140"/>
      <c r="S15" s="141"/>
      <c r="T15" s="141"/>
      <c r="U15" s="141"/>
      <c r="V15" s="141"/>
      <c r="W15" s="99"/>
      <c r="X15" s="139"/>
      <c r="Y15" s="94">
        <v>124</v>
      </c>
      <c r="Z15" s="94">
        <v>192.6</v>
      </c>
      <c r="AA15" s="15"/>
    </row>
    <row r="16" spans="1:27" ht="20.25" customHeight="1">
      <c r="A16" s="251" t="s">
        <v>358</v>
      </c>
      <c r="B16" s="150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1"/>
      <c r="T16" s="141"/>
      <c r="U16" s="141"/>
      <c r="V16" s="141"/>
      <c r="W16" s="99"/>
      <c r="X16" s="139"/>
      <c r="Y16" s="252">
        <f>Y14-Y15</f>
        <v>3194.52</v>
      </c>
      <c r="Z16" s="252">
        <f>Z14-Z15</f>
        <v>3241.13</v>
      </c>
      <c r="AA16" s="15"/>
    </row>
    <row r="17" spans="1:27" ht="54.75" customHeight="1">
      <c r="A17" s="149" t="s">
        <v>328</v>
      </c>
      <c r="B17" s="151" t="s">
        <v>321</v>
      </c>
      <c r="C17" s="159" t="s">
        <v>142</v>
      </c>
      <c r="D17" s="159" t="s">
        <v>142</v>
      </c>
      <c r="E17" s="159" t="s">
        <v>130</v>
      </c>
      <c r="F17" s="159" t="s">
        <v>128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170"/>
      <c r="R17" s="170"/>
      <c r="S17" s="170"/>
      <c r="T17" s="171"/>
      <c r="U17" s="171"/>
      <c r="V17" s="171"/>
      <c r="W17" s="171"/>
      <c r="X17" s="172"/>
      <c r="Y17" s="167">
        <f>Y150</f>
        <v>3194.5199999999995</v>
      </c>
      <c r="Z17" s="167">
        <f>Z150</f>
        <v>3241.13</v>
      </c>
      <c r="AA17" s="15"/>
    </row>
    <row r="18" spans="1:86" ht="15.75">
      <c r="A18" s="132" t="s">
        <v>22</v>
      </c>
      <c r="B18" s="116" t="s">
        <v>321</v>
      </c>
      <c r="C18" s="113" t="s">
        <v>126</v>
      </c>
      <c r="D18" s="113" t="s">
        <v>142</v>
      </c>
      <c r="E18" s="113" t="s">
        <v>130</v>
      </c>
      <c r="F18" s="113" t="s">
        <v>128</v>
      </c>
      <c r="G18" s="111">
        <f>M18</f>
        <v>19781.6</v>
      </c>
      <c r="H18" s="111" t="e">
        <f>H19+#REF!+H25+#REF!+#REF!+H46+H53+#REF!</f>
        <v>#REF!</v>
      </c>
      <c r="I18" s="111" t="e">
        <f>I19+#REF!+I25+#REF!+#REF!+I46+I53+#REF!</f>
        <v>#REF!</v>
      </c>
      <c r="J18" s="111" t="e">
        <f>J19+#REF!+J25+#REF!+#REF!+J46+J53+#REF!</f>
        <v>#REF!</v>
      </c>
      <c r="K18" s="111" t="e">
        <f>K19+#REF!+K25+#REF!+#REF!+K46+K53+#REF!</f>
        <v>#REF!</v>
      </c>
      <c r="L18" s="111" t="e">
        <f>L19+#REF!+L25+#REF!+#REF!+L46+L53+#REF!</f>
        <v>#REF!</v>
      </c>
      <c r="M18" s="111">
        <v>19781.6</v>
      </c>
      <c r="N18" s="111">
        <v>18291.5</v>
      </c>
      <c r="O18" s="111">
        <v>1490.1</v>
      </c>
      <c r="P18" s="111" t="e">
        <f>P19+#REF!+P25+#REF!+#REF!+P46+P53+#REF!</f>
        <v>#REF!</v>
      </c>
      <c r="Q18" s="111" t="e">
        <f>Q19+#REF!+Q25+#REF!+#REF!+Q46+Q53+#REF!</f>
        <v>#REF!</v>
      </c>
      <c r="R18" s="111" t="e">
        <f>R19+#REF!+R25+#REF!+#REF!+R46+R53+#REF!</f>
        <v>#REF!</v>
      </c>
      <c r="S18" s="114" t="e">
        <f>S19+#REF!+S25+#REF!+S46+S53+#REF!</f>
        <v>#REF!</v>
      </c>
      <c r="T18" s="114" t="e">
        <f>T19+#REF!+T25+#REF!+T46+T53+#REF!</f>
        <v>#REF!</v>
      </c>
      <c r="U18" s="114" t="e">
        <f>U19+#REF!+U25+#REF!+U46+U53+#REF!</f>
        <v>#REF!</v>
      </c>
      <c r="V18" s="114" t="e">
        <f>V19+#REF!+V25+#REF!+V46+V53+#REF!</f>
        <v>#REF!</v>
      </c>
      <c r="W18" s="114" t="e">
        <f>W19+#REF!+W25+#REF!+W46+W53+#REF!</f>
        <v>#REF!</v>
      </c>
      <c r="X18" s="114" t="e">
        <f>X19+#REF!+X25+#REF!+X46+X53+#REF!</f>
        <v>#REF!</v>
      </c>
      <c r="Y18" s="147">
        <f>Y19+Y25+Y41+Y46+Y53</f>
        <v>1607</v>
      </c>
      <c r="Z18" s="147">
        <f>Z19+Z25+Z41+Z46+Z53</f>
        <v>1557</v>
      </c>
      <c r="AA18" s="114" t="e">
        <f>AA19+#REF!+AA25+#REF!+AA46+AA53+#REF!</f>
        <v>#REF!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</row>
    <row r="19" spans="1:86" ht="63">
      <c r="A19" s="133" t="s">
        <v>23</v>
      </c>
      <c r="B19" s="93" t="s">
        <v>321</v>
      </c>
      <c r="C19" s="93" t="s">
        <v>126</v>
      </c>
      <c r="D19" s="93" t="s">
        <v>127</v>
      </c>
      <c r="E19" s="93" t="s">
        <v>130</v>
      </c>
      <c r="F19" s="93" t="s">
        <v>128</v>
      </c>
      <c r="G19" s="94">
        <v>1102.3</v>
      </c>
      <c r="H19" s="94">
        <f>H22</f>
        <v>0</v>
      </c>
      <c r="I19" s="94"/>
      <c r="J19" s="94"/>
      <c r="K19" s="94"/>
      <c r="L19" s="94"/>
      <c r="M19" s="92">
        <v>1102.3</v>
      </c>
      <c r="N19" s="92">
        <v>1102.3</v>
      </c>
      <c r="O19" s="92">
        <v>0</v>
      </c>
      <c r="P19" s="94"/>
      <c r="Q19" s="94"/>
      <c r="R19" s="94"/>
      <c r="S19" s="94">
        <f aca="true" t="shared" si="0" ref="S19:X19">S22</f>
        <v>1109</v>
      </c>
      <c r="T19" s="94">
        <f t="shared" si="0"/>
        <v>982</v>
      </c>
      <c r="U19" s="94">
        <f t="shared" si="0"/>
        <v>763.6</v>
      </c>
      <c r="V19" s="94">
        <f t="shared" si="0"/>
        <v>214.6</v>
      </c>
      <c r="W19" s="94">
        <f t="shared" si="0"/>
        <v>0.7775967413441955</v>
      </c>
      <c r="X19" s="94">
        <f t="shared" si="0"/>
        <v>3.5582479030754897</v>
      </c>
      <c r="Y19" s="94">
        <f aca="true" t="shared" si="1" ref="Y19:Z23">Y20</f>
        <v>692.7</v>
      </c>
      <c r="Z19" s="94">
        <f t="shared" si="1"/>
        <v>692.7</v>
      </c>
      <c r="AA19" s="118" t="e">
        <f>Y19+#REF!+Y25+#REF!+#REF!</f>
        <v>#REF!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</row>
    <row r="20" spans="1:86" ht="78.75">
      <c r="A20" s="134" t="s">
        <v>24</v>
      </c>
      <c r="B20" s="93" t="s">
        <v>321</v>
      </c>
      <c r="C20" s="93" t="s">
        <v>126</v>
      </c>
      <c r="D20" s="93" t="s">
        <v>127</v>
      </c>
      <c r="E20" s="93" t="s">
        <v>25</v>
      </c>
      <c r="F20" s="93" t="s">
        <v>128</v>
      </c>
      <c r="G20" s="96">
        <f aca="true" t="shared" si="2" ref="G20:L20">G19</f>
        <v>1102.3</v>
      </c>
      <c r="H20" s="96">
        <f t="shared" si="2"/>
        <v>1102.3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2">
        <v>1102.3</v>
      </c>
      <c r="N20" s="92">
        <v>1102.3</v>
      </c>
      <c r="O20" s="92">
        <v>0</v>
      </c>
      <c r="P20" s="96">
        <f>P19</f>
        <v>0</v>
      </c>
      <c r="Q20" s="96">
        <f>Q19</f>
        <v>0</v>
      </c>
      <c r="R20" s="96">
        <f>R19</f>
        <v>0</v>
      </c>
      <c r="S20" s="94">
        <f aca="true" t="shared" si="3" ref="S20:X20">S22</f>
        <v>1109</v>
      </c>
      <c r="T20" s="94">
        <f t="shared" si="3"/>
        <v>982</v>
      </c>
      <c r="U20" s="94">
        <f t="shared" si="3"/>
        <v>763.6</v>
      </c>
      <c r="V20" s="94">
        <f t="shared" si="3"/>
        <v>214.6</v>
      </c>
      <c r="W20" s="94">
        <f t="shared" si="3"/>
        <v>0.7775967413441955</v>
      </c>
      <c r="X20" s="94">
        <f t="shared" si="3"/>
        <v>3.5582479030754897</v>
      </c>
      <c r="Y20" s="94">
        <f t="shared" si="1"/>
        <v>692.7</v>
      </c>
      <c r="Z20" s="94">
        <f t="shared" si="1"/>
        <v>692.7</v>
      </c>
      <c r="AA20" s="118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</row>
    <row r="21" spans="1:86" ht="16.5" thickBot="1">
      <c r="A21" s="134" t="s">
        <v>26</v>
      </c>
      <c r="B21" s="93" t="s">
        <v>321</v>
      </c>
      <c r="C21" s="93" t="s">
        <v>126</v>
      </c>
      <c r="D21" s="93" t="s">
        <v>127</v>
      </c>
      <c r="E21" s="93" t="s">
        <v>27</v>
      </c>
      <c r="F21" s="93" t="s">
        <v>128</v>
      </c>
      <c r="G21" s="96">
        <f aca="true" t="shared" si="4" ref="G21:L21">G19</f>
        <v>1102.3</v>
      </c>
      <c r="H21" s="96">
        <f t="shared" si="4"/>
        <v>1102.3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96">
        <f t="shared" si="4"/>
        <v>0</v>
      </c>
      <c r="M21" s="92">
        <v>1102.3</v>
      </c>
      <c r="N21" s="92">
        <v>1102.3</v>
      </c>
      <c r="O21" s="92">
        <v>0</v>
      </c>
      <c r="P21" s="96">
        <f>P19</f>
        <v>0</v>
      </c>
      <c r="Q21" s="96">
        <f>Q19</f>
        <v>0</v>
      </c>
      <c r="R21" s="96">
        <f>R19</f>
        <v>0</v>
      </c>
      <c r="S21" s="94">
        <f aca="true" t="shared" si="5" ref="S21:X21">S22</f>
        <v>1109</v>
      </c>
      <c r="T21" s="94">
        <f t="shared" si="5"/>
        <v>982</v>
      </c>
      <c r="U21" s="94">
        <f t="shared" si="5"/>
        <v>763.6</v>
      </c>
      <c r="V21" s="94">
        <f t="shared" si="5"/>
        <v>214.6</v>
      </c>
      <c r="W21" s="94">
        <f t="shared" si="5"/>
        <v>0.7775967413441955</v>
      </c>
      <c r="X21" s="94">
        <f t="shared" si="5"/>
        <v>3.5582479030754897</v>
      </c>
      <c r="Y21" s="94">
        <f t="shared" si="1"/>
        <v>692.7</v>
      </c>
      <c r="Z21" s="94">
        <f t="shared" si="1"/>
        <v>692.7</v>
      </c>
      <c r="AA21" s="118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</row>
    <row r="22" spans="1:86" ht="90.75" thickBot="1">
      <c r="A22" s="204" t="s">
        <v>268</v>
      </c>
      <c r="B22" s="93" t="s">
        <v>321</v>
      </c>
      <c r="C22" s="93" t="s">
        <v>126</v>
      </c>
      <c r="D22" s="93" t="s">
        <v>127</v>
      </c>
      <c r="E22" s="93" t="s">
        <v>27</v>
      </c>
      <c r="F22" s="206">
        <v>100</v>
      </c>
      <c r="G22" s="96">
        <f aca="true" t="shared" si="6" ref="G22:L22">G19</f>
        <v>1102.3</v>
      </c>
      <c r="H22" s="96">
        <f t="shared" si="6"/>
        <v>1102.3</v>
      </c>
      <c r="I22" s="96">
        <f t="shared" si="6"/>
        <v>0</v>
      </c>
      <c r="J22" s="96">
        <f t="shared" si="6"/>
        <v>0</v>
      </c>
      <c r="K22" s="96">
        <f t="shared" si="6"/>
        <v>0</v>
      </c>
      <c r="L22" s="96">
        <f t="shared" si="6"/>
        <v>0</v>
      </c>
      <c r="M22" s="92">
        <v>1102.3</v>
      </c>
      <c r="N22" s="92">
        <v>1102.3</v>
      </c>
      <c r="O22" s="92">
        <v>0</v>
      </c>
      <c r="P22" s="96">
        <f>P19</f>
        <v>0</v>
      </c>
      <c r="Q22" s="96">
        <f>Q19</f>
        <v>0</v>
      </c>
      <c r="R22" s="96">
        <f>R19</f>
        <v>0</v>
      </c>
      <c r="S22" s="96">
        <v>1109</v>
      </c>
      <c r="T22" s="94">
        <f>1109-127</f>
        <v>982</v>
      </c>
      <c r="U22" s="94">
        <v>763.6</v>
      </c>
      <c r="V22" s="94">
        <v>214.6</v>
      </c>
      <c r="W22" s="95">
        <f>U22/T22</f>
        <v>0.7775967413441955</v>
      </c>
      <c r="X22" s="142">
        <f>U22/V22</f>
        <v>3.5582479030754897</v>
      </c>
      <c r="Y22" s="96">
        <f t="shared" si="1"/>
        <v>692.7</v>
      </c>
      <c r="Z22" s="96">
        <f t="shared" si="1"/>
        <v>692.7</v>
      </c>
      <c r="AA22" s="118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</row>
    <row r="23" spans="1:86" ht="45.75" thickBot="1">
      <c r="A23" s="205" t="s">
        <v>269</v>
      </c>
      <c r="B23" s="93" t="s">
        <v>321</v>
      </c>
      <c r="C23" s="93" t="s">
        <v>126</v>
      </c>
      <c r="D23" s="93" t="s">
        <v>127</v>
      </c>
      <c r="E23" s="93" t="s">
        <v>27</v>
      </c>
      <c r="F23" s="210">
        <v>120</v>
      </c>
      <c r="G23" s="96"/>
      <c r="H23" s="96"/>
      <c r="I23" s="96"/>
      <c r="J23" s="96"/>
      <c r="K23" s="96"/>
      <c r="L23" s="96"/>
      <c r="M23" s="92"/>
      <c r="N23" s="92"/>
      <c r="O23" s="92"/>
      <c r="P23" s="96"/>
      <c r="Q23" s="96"/>
      <c r="R23" s="96"/>
      <c r="S23" s="96"/>
      <c r="T23" s="94"/>
      <c r="U23" s="94"/>
      <c r="V23" s="94"/>
      <c r="W23" s="95"/>
      <c r="X23" s="142"/>
      <c r="Y23" s="94">
        <f t="shared" si="1"/>
        <v>692.7</v>
      </c>
      <c r="Z23" s="94">
        <f t="shared" si="1"/>
        <v>692.7</v>
      </c>
      <c r="AA23" s="118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</row>
    <row r="24" spans="1:86" ht="16.5" thickBot="1">
      <c r="A24" s="205" t="s">
        <v>270</v>
      </c>
      <c r="B24" s="93" t="s">
        <v>321</v>
      </c>
      <c r="C24" s="93" t="s">
        <v>126</v>
      </c>
      <c r="D24" s="93" t="s">
        <v>127</v>
      </c>
      <c r="E24" s="93" t="s">
        <v>27</v>
      </c>
      <c r="F24" s="210">
        <v>121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4">
        <v>692.7</v>
      </c>
      <c r="Z24" s="94">
        <v>692.7</v>
      </c>
      <c r="AA24" s="118"/>
      <c r="AB24" s="238">
        <v>211.213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</row>
    <row r="25" spans="1:86" ht="94.5">
      <c r="A25" s="137" t="s">
        <v>32</v>
      </c>
      <c r="B25" s="116" t="s">
        <v>321</v>
      </c>
      <c r="C25" s="116" t="s">
        <v>126</v>
      </c>
      <c r="D25" s="116" t="s">
        <v>131</v>
      </c>
      <c r="E25" s="116" t="s">
        <v>130</v>
      </c>
      <c r="F25" s="116" t="s">
        <v>128</v>
      </c>
      <c r="G25" s="112">
        <v>5481.1</v>
      </c>
      <c r="H25" s="112">
        <v>5481.1</v>
      </c>
      <c r="I25" s="112"/>
      <c r="J25" s="112"/>
      <c r="K25" s="112"/>
      <c r="L25" s="112"/>
      <c r="M25" s="111">
        <v>5481.1</v>
      </c>
      <c r="N25" s="111">
        <v>5481.1</v>
      </c>
      <c r="O25" s="111">
        <v>0</v>
      </c>
      <c r="P25" s="112">
        <v>449.8</v>
      </c>
      <c r="Q25" s="112">
        <v>449.8</v>
      </c>
      <c r="R25" s="112"/>
      <c r="S25" s="112">
        <f aca="true" t="shared" si="7" ref="S25:X25">S29</f>
        <v>3924</v>
      </c>
      <c r="T25" s="112">
        <f t="shared" si="7"/>
        <v>4081</v>
      </c>
      <c r="U25" s="112">
        <f t="shared" si="7"/>
        <v>3321</v>
      </c>
      <c r="V25" s="112">
        <f t="shared" si="7"/>
        <v>694.4</v>
      </c>
      <c r="W25" s="112">
        <f t="shared" si="7"/>
        <v>0.8137711345258515</v>
      </c>
      <c r="X25" s="112">
        <f t="shared" si="7"/>
        <v>4.782546082949309</v>
      </c>
      <c r="Y25" s="112">
        <f>Y27</f>
        <v>780.3</v>
      </c>
      <c r="Z25" s="112">
        <f>Z27</f>
        <v>780.3</v>
      </c>
      <c r="AA25" s="118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</row>
    <row r="26" spans="1:86" ht="78.75">
      <c r="A26" s="134" t="s">
        <v>33</v>
      </c>
      <c r="B26" s="93" t="s">
        <v>321</v>
      </c>
      <c r="C26" s="93" t="s">
        <v>126</v>
      </c>
      <c r="D26" s="93" t="s">
        <v>131</v>
      </c>
      <c r="E26" s="93" t="s">
        <v>132</v>
      </c>
      <c r="F26" s="97" t="s">
        <v>128</v>
      </c>
      <c r="G26" s="98">
        <f aca="true" t="shared" si="8" ref="G26:L26">G25</f>
        <v>5481.1</v>
      </c>
      <c r="H26" s="98">
        <f t="shared" si="8"/>
        <v>5481.1</v>
      </c>
      <c r="I26" s="98">
        <f t="shared" si="8"/>
        <v>0</v>
      </c>
      <c r="J26" s="98">
        <f t="shared" si="8"/>
        <v>0</v>
      </c>
      <c r="K26" s="98">
        <f t="shared" si="8"/>
        <v>0</v>
      </c>
      <c r="L26" s="98">
        <f t="shared" si="8"/>
        <v>0</v>
      </c>
      <c r="M26" s="92">
        <v>5481.1</v>
      </c>
      <c r="N26" s="92">
        <v>5481.1</v>
      </c>
      <c r="O26" s="92">
        <v>0</v>
      </c>
      <c r="P26" s="98">
        <f>P25</f>
        <v>449.8</v>
      </c>
      <c r="Q26" s="98">
        <f>Q25</f>
        <v>449.8</v>
      </c>
      <c r="R26" s="98">
        <f>R25</f>
        <v>0</v>
      </c>
      <c r="S26" s="94">
        <f aca="true" t="shared" si="9" ref="S26:X26">S29</f>
        <v>3924</v>
      </c>
      <c r="T26" s="94">
        <f t="shared" si="9"/>
        <v>4081</v>
      </c>
      <c r="U26" s="94">
        <f t="shared" si="9"/>
        <v>3321</v>
      </c>
      <c r="V26" s="94">
        <f t="shared" si="9"/>
        <v>694.4</v>
      </c>
      <c r="W26" s="94">
        <f t="shared" si="9"/>
        <v>0.8137711345258515</v>
      </c>
      <c r="X26" s="94">
        <f t="shared" si="9"/>
        <v>4.782546082949309</v>
      </c>
      <c r="Y26" s="94">
        <f>Y27</f>
        <v>780.3</v>
      </c>
      <c r="Z26" s="94">
        <f>Z27</f>
        <v>780.3</v>
      </c>
      <c r="AA26" s="118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</row>
    <row r="27" spans="1:86" ht="15.75">
      <c r="A27" s="134" t="s">
        <v>30</v>
      </c>
      <c r="B27" s="93" t="s">
        <v>321</v>
      </c>
      <c r="C27" s="93" t="s">
        <v>126</v>
      </c>
      <c r="D27" s="93" t="s">
        <v>131</v>
      </c>
      <c r="E27" s="93" t="s">
        <v>162</v>
      </c>
      <c r="F27" s="93" t="s">
        <v>128</v>
      </c>
      <c r="G27" s="96">
        <f aca="true" t="shared" si="10" ref="G27:L27">G25</f>
        <v>5481.1</v>
      </c>
      <c r="H27" s="96">
        <f t="shared" si="10"/>
        <v>5481.1</v>
      </c>
      <c r="I27" s="96">
        <f t="shared" si="10"/>
        <v>0</v>
      </c>
      <c r="J27" s="96">
        <f t="shared" si="10"/>
        <v>0</v>
      </c>
      <c r="K27" s="96">
        <f t="shared" si="10"/>
        <v>0</v>
      </c>
      <c r="L27" s="96">
        <f t="shared" si="10"/>
        <v>0</v>
      </c>
      <c r="M27" s="92">
        <v>5481.1</v>
      </c>
      <c r="N27" s="92">
        <v>5481.1</v>
      </c>
      <c r="O27" s="92">
        <v>0</v>
      </c>
      <c r="P27" s="96">
        <f>P25</f>
        <v>449.8</v>
      </c>
      <c r="Q27" s="96">
        <f>Q25</f>
        <v>449.8</v>
      </c>
      <c r="R27" s="96">
        <f>R25</f>
        <v>0</v>
      </c>
      <c r="S27" s="94">
        <f aca="true" t="shared" si="11" ref="S27:X27">S29</f>
        <v>3924</v>
      </c>
      <c r="T27" s="94">
        <f t="shared" si="11"/>
        <v>4081</v>
      </c>
      <c r="U27" s="94">
        <f t="shared" si="11"/>
        <v>3321</v>
      </c>
      <c r="V27" s="94">
        <f t="shared" si="11"/>
        <v>694.4</v>
      </c>
      <c r="W27" s="94">
        <f t="shared" si="11"/>
        <v>0.8137711345258515</v>
      </c>
      <c r="X27" s="94">
        <f t="shared" si="11"/>
        <v>4.782546082949309</v>
      </c>
      <c r="Y27" s="94">
        <v>780.3</v>
      </c>
      <c r="Z27" s="94">
        <v>780.3</v>
      </c>
      <c r="AA27" s="118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</row>
    <row r="28" spans="1:86" ht="111" thickBot="1">
      <c r="A28" s="207" t="s">
        <v>268</v>
      </c>
      <c r="B28" s="93" t="s">
        <v>321</v>
      </c>
      <c r="C28" s="93" t="s">
        <v>126</v>
      </c>
      <c r="D28" s="93" t="s">
        <v>131</v>
      </c>
      <c r="E28" s="93" t="s">
        <v>162</v>
      </c>
      <c r="F28" s="93" t="s">
        <v>280</v>
      </c>
      <c r="G28" s="96"/>
      <c r="H28" s="96"/>
      <c r="I28" s="96"/>
      <c r="J28" s="96"/>
      <c r="K28" s="96"/>
      <c r="L28" s="96"/>
      <c r="M28" s="92"/>
      <c r="N28" s="92"/>
      <c r="O28" s="92"/>
      <c r="P28" s="96"/>
      <c r="Q28" s="96"/>
      <c r="R28" s="96"/>
      <c r="S28" s="94"/>
      <c r="T28" s="94"/>
      <c r="U28" s="94"/>
      <c r="V28" s="94"/>
      <c r="W28" s="94"/>
      <c r="X28" s="94"/>
      <c r="Y28" s="94">
        <f>Y29</f>
        <v>702.3</v>
      </c>
      <c r="Z28" s="94">
        <f>Z29</f>
        <v>702.3</v>
      </c>
      <c r="AA28" s="118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</row>
    <row r="29" spans="1:86" ht="45.75" thickBot="1">
      <c r="A29" s="204" t="s">
        <v>269</v>
      </c>
      <c r="B29" s="93" t="s">
        <v>321</v>
      </c>
      <c r="C29" s="93" t="s">
        <v>126</v>
      </c>
      <c r="D29" s="93" t="s">
        <v>131</v>
      </c>
      <c r="E29" s="93" t="s">
        <v>31</v>
      </c>
      <c r="F29" s="93" t="s">
        <v>279</v>
      </c>
      <c r="G29" s="96">
        <f aca="true" t="shared" si="12" ref="G29:L29">G25</f>
        <v>5481.1</v>
      </c>
      <c r="H29" s="96">
        <f t="shared" si="12"/>
        <v>5481.1</v>
      </c>
      <c r="I29" s="96">
        <f t="shared" si="12"/>
        <v>0</v>
      </c>
      <c r="J29" s="96">
        <f t="shared" si="12"/>
        <v>0</v>
      </c>
      <c r="K29" s="96">
        <f t="shared" si="12"/>
        <v>0</v>
      </c>
      <c r="L29" s="96">
        <f t="shared" si="12"/>
        <v>0</v>
      </c>
      <c r="M29" s="92">
        <v>5481.1</v>
      </c>
      <c r="N29" s="92">
        <v>5481.1</v>
      </c>
      <c r="O29" s="92">
        <v>0</v>
      </c>
      <c r="P29" s="96">
        <f>P25</f>
        <v>449.8</v>
      </c>
      <c r="Q29" s="96">
        <f>Q25</f>
        <v>449.8</v>
      </c>
      <c r="R29" s="96">
        <f>R25</f>
        <v>0</v>
      </c>
      <c r="S29" s="96">
        <v>3924</v>
      </c>
      <c r="T29" s="94">
        <f>3703+221+157</f>
        <v>4081</v>
      </c>
      <c r="U29" s="94">
        <v>3321</v>
      </c>
      <c r="V29" s="94">
        <v>694.4</v>
      </c>
      <c r="W29" s="95">
        <f>U29/T29</f>
        <v>0.8137711345258515</v>
      </c>
      <c r="X29" s="142">
        <f>U29/V29</f>
        <v>4.782546082949309</v>
      </c>
      <c r="Y29" s="96">
        <f>Y30+Y31</f>
        <v>702.3</v>
      </c>
      <c r="Z29" s="96">
        <f>Z30+Z31</f>
        <v>702.3</v>
      </c>
      <c r="AA29" s="118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</row>
    <row r="30" spans="1:86" ht="16.5" thickBot="1">
      <c r="A30" s="205" t="s">
        <v>270</v>
      </c>
      <c r="B30" s="93" t="s">
        <v>321</v>
      </c>
      <c r="C30" s="93" t="s">
        <v>126</v>
      </c>
      <c r="D30" s="93" t="s">
        <v>131</v>
      </c>
      <c r="E30" s="93" t="s">
        <v>31</v>
      </c>
      <c r="F30" s="93" t="s">
        <v>281</v>
      </c>
      <c r="G30" s="96"/>
      <c r="H30" s="96"/>
      <c r="I30" s="96"/>
      <c r="J30" s="96"/>
      <c r="K30" s="96"/>
      <c r="L30" s="96"/>
      <c r="M30" s="92"/>
      <c r="N30" s="92"/>
      <c r="O30" s="92"/>
      <c r="P30" s="96"/>
      <c r="Q30" s="96"/>
      <c r="R30" s="96"/>
      <c r="S30" s="96"/>
      <c r="T30" s="94"/>
      <c r="U30" s="94"/>
      <c r="V30" s="94"/>
      <c r="W30" s="95"/>
      <c r="X30" s="142"/>
      <c r="Y30" s="94">
        <v>701.3</v>
      </c>
      <c r="Z30" s="94">
        <v>701.3</v>
      </c>
      <c r="AA30" s="118"/>
      <c r="AB30" s="11">
        <v>211.213</v>
      </c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</row>
    <row r="31" spans="1:86" ht="65.25" customHeight="1" thickBot="1">
      <c r="A31" s="205" t="s">
        <v>283</v>
      </c>
      <c r="B31" s="93" t="s">
        <v>321</v>
      </c>
      <c r="C31" s="93" t="s">
        <v>126</v>
      </c>
      <c r="D31" s="93" t="s">
        <v>131</v>
      </c>
      <c r="E31" s="93" t="s">
        <v>31</v>
      </c>
      <c r="F31" s="93" t="s">
        <v>282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4">
        <v>1</v>
      </c>
      <c r="Z31" s="94">
        <v>1</v>
      </c>
      <c r="AA31" s="118"/>
      <c r="AB31" s="11" t="s">
        <v>311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</row>
    <row r="32" spans="1:86" ht="35.25" customHeight="1" thickBot="1">
      <c r="A32" s="205" t="s">
        <v>271</v>
      </c>
      <c r="B32" s="93" t="s">
        <v>321</v>
      </c>
      <c r="C32" s="93" t="s">
        <v>126</v>
      </c>
      <c r="D32" s="93" t="s">
        <v>131</v>
      </c>
      <c r="E32" s="93" t="s">
        <v>31</v>
      </c>
      <c r="F32" s="93" t="s">
        <v>284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f>Y33</f>
        <v>67</v>
      </c>
      <c r="Z32" s="96">
        <f>Z33</f>
        <v>67</v>
      </c>
      <c r="AA32" s="118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</row>
    <row r="33" spans="1:86" ht="45.75" thickBot="1">
      <c r="A33" s="205" t="s">
        <v>272</v>
      </c>
      <c r="B33" s="93" t="s">
        <v>321</v>
      </c>
      <c r="C33" s="93" t="s">
        <v>126</v>
      </c>
      <c r="D33" s="93" t="s">
        <v>131</v>
      </c>
      <c r="E33" s="93" t="s">
        <v>31</v>
      </c>
      <c r="F33" s="93" t="s">
        <v>285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Y34+Y36+Y35</f>
        <v>67</v>
      </c>
      <c r="Z33" s="96">
        <f>Z34+Z36+Z35</f>
        <v>67</v>
      </c>
      <c r="AA33" s="118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</row>
    <row r="34" spans="1:86" ht="45.75" thickBot="1">
      <c r="A34" s="205" t="s">
        <v>273</v>
      </c>
      <c r="B34" s="93" t="s">
        <v>321</v>
      </c>
      <c r="C34" s="93" t="s">
        <v>126</v>
      </c>
      <c r="D34" s="93" t="s">
        <v>131</v>
      </c>
      <c r="E34" s="93" t="s">
        <v>31</v>
      </c>
      <c r="F34" s="93" t="s">
        <v>286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4">
        <v>36</v>
      </c>
      <c r="Z34" s="94">
        <v>36</v>
      </c>
      <c r="AA34" s="118"/>
      <c r="AB34" s="11" t="s">
        <v>295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</row>
    <row r="35" spans="1:86" ht="75.75" thickBot="1">
      <c r="A35" s="205" t="s">
        <v>293</v>
      </c>
      <c r="B35" s="93" t="s">
        <v>321</v>
      </c>
      <c r="C35" s="93" t="s">
        <v>126</v>
      </c>
      <c r="D35" s="93" t="s">
        <v>131</v>
      </c>
      <c r="E35" s="93" t="s">
        <v>31</v>
      </c>
      <c r="F35" s="93" t="s">
        <v>294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4"/>
      <c r="Z35" s="94"/>
      <c r="AA35" s="118"/>
      <c r="AB35" s="11" t="s">
        <v>296</v>
      </c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</row>
    <row r="36" spans="1:86" ht="45.75" thickBot="1">
      <c r="A36" s="205" t="s">
        <v>274</v>
      </c>
      <c r="B36" s="93" t="s">
        <v>321</v>
      </c>
      <c r="C36" s="93" t="s">
        <v>126</v>
      </c>
      <c r="D36" s="93" t="s">
        <v>131</v>
      </c>
      <c r="E36" s="93" t="s">
        <v>31</v>
      </c>
      <c r="F36" s="93" t="s">
        <v>287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4">
        <v>31</v>
      </c>
      <c r="Z36" s="94">
        <v>31</v>
      </c>
      <c r="AA36" s="118"/>
      <c r="AB36" s="11" t="s">
        <v>312</v>
      </c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1:86" ht="16.5" thickBot="1">
      <c r="A37" s="205" t="s">
        <v>275</v>
      </c>
      <c r="B37" s="93" t="s">
        <v>321</v>
      </c>
      <c r="C37" s="93" t="s">
        <v>126</v>
      </c>
      <c r="D37" s="93" t="s">
        <v>131</v>
      </c>
      <c r="E37" s="93" t="s">
        <v>31</v>
      </c>
      <c r="F37" s="93" t="s">
        <v>288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118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</row>
    <row r="38" spans="1:86" ht="16.5" thickBot="1">
      <c r="A38" s="205" t="s">
        <v>276</v>
      </c>
      <c r="B38" s="93" t="s">
        <v>321</v>
      </c>
      <c r="C38" s="93" t="s">
        <v>126</v>
      </c>
      <c r="D38" s="93" t="s">
        <v>131</v>
      </c>
      <c r="E38" s="93" t="s">
        <v>31</v>
      </c>
      <c r="F38" s="93" t="s">
        <v>289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118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</row>
    <row r="39" spans="1:86" ht="30.75" thickBot="1">
      <c r="A39" s="205" t="s">
        <v>277</v>
      </c>
      <c r="B39" s="93" t="s">
        <v>321</v>
      </c>
      <c r="C39" s="93" t="s">
        <v>126</v>
      </c>
      <c r="D39" s="93" t="s">
        <v>131</v>
      </c>
      <c r="E39" s="93" t="s">
        <v>31</v>
      </c>
      <c r="F39" s="93" t="s">
        <v>290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4">
        <v>6</v>
      </c>
      <c r="Z39" s="94">
        <v>6</v>
      </c>
      <c r="AA39" s="118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</row>
    <row r="40" spans="1:86" ht="30.75" thickBot="1">
      <c r="A40" s="205" t="s">
        <v>278</v>
      </c>
      <c r="B40" s="93" t="s">
        <v>321</v>
      </c>
      <c r="C40" s="93" t="s">
        <v>126</v>
      </c>
      <c r="D40" s="93" t="s">
        <v>131</v>
      </c>
      <c r="E40" s="93" t="s">
        <v>31</v>
      </c>
      <c r="F40" s="93" t="s">
        <v>291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4">
        <v>5</v>
      </c>
      <c r="Z40" s="94">
        <v>5</v>
      </c>
      <c r="AA40" s="118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</row>
    <row r="41" spans="1:86" ht="78.75">
      <c r="A41" s="137" t="s">
        <v>34</v>
      </c>
      <c r="B41" s="116" t="s">
        <v>321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60</v>
      </c>
      <c r="Z41" s="112">
        <f>Z44</f>
        <v>60</v>
      </c>
      <c r="AA41" s="118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</row>
    <row r="42" spans="1:86" ht="157.5">
      <c r="A42" s="162" t="s">
        <v>316</v>
      </c>
      <c r="B42" s="161" t="s">
        <v>321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Z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60</v>
      </c>
      <c r="Z42" s="94">
        <f t="shared" si="13"/>
        <v>60</v>
      </c>
      <c r="AA42" s="118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</row>
    <row r="43" spans="1:86" ht="78.75">
      <c r="A43" s="162" t="s">
        <v>230</v>
      </c>
      <c r="B43" s="161" t="s">
        <v>321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Z43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 t="shared" si="14"/>
        <v>60</v>
      </c>
      <c r="Z43" s="94">
        <f t="shared" si="14"/>
        <v>60</v>
      </c>
      <c r="AA43" s="118"/>
      <c r="AB43" s="239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</row>
    <row r="44" spans="1:86" ht="31.5">
      <c r="A44" s="160" t="s">
        <v>297</v>
      </c>
      <c r="B44" s="161" t="s">
        <v>321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60</v>
      </c>
      <c r="Z44" s="96">
        <f>Z45</f>
        <v>60</v>
      </c>
      <c r="AA44" s="118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</row>
    <row r="45" spans="1:86" ht="31.5">
      <c r="A45" s="160" t="s">
        <v>298</v>
      </c>
      <c r="B45" s="161" t="s">
        <v>321</v>
      </c>
      <c r="C45" s="93" t="s">
        <v>126</v>
      </c>
      <c r="D45" s="93" t="s">
        <v>133</v>
      </c>
      <c r="E45" s="164" t="s">
        <v>231</v>
      </c>
      <c r="F45" s="163" t="s">
        <v>299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4">
        <v>60</v>
      </c>
      <c r="Z45" s="94">
        <v>60</v>
      </c>
      <c r="AA45" s="118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</row>
    <row r="46" spans="1:86" ht="15.75">
      <c r="A46" s="137" t="s">
        <v>39</v>
      </c>
      <c r="B46" s="116" t="s">
        <v>321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Z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8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</row>
    <row r="47" spans="1:86" ht="15.75">
      <c r="A47" s="137" t="s">
        <v>39</v>
      </c>
      <c r="B47" s="116" t="s">
        <v>321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8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</row>
    <row r="48" spans="1:86" ht="31.5">
      <c r="A48" s="134" t="s">
        <v>169</v>
      </c>
      <c r="B48" s="93" t="s">
        <v>321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118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</row>
    <row r="49" spans="1:86" ht="78.75">
      <c r="A49" s="134" t="s">
        <v>359</v>
      </c>
      <c r="B49" s="93" t="s">
        <v>321</v>
      </c>
      <c r="C49" s="93" t="s">
        <v>126</v>
      </c>
      <c r="D49" s="93" t="s">
        <v>10</v>
      </c>
      <c r="E49" s="93" t="s">
        <v>360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Z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118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</row>
    <row r="50" spans="1:86" ht="31.5">
      <c r="A50" s="134" t="s">
        <v>300</v>
      </c>
      <c r="B50" s="93" t="s">
        <v>321</v>
      </c>
      <c r="C50" s="93" t="s">
        <v>126</v>
      </c>
      <c r="D50" s="93" t="s">
        <v>10</v>
      </c>
      <c r="E50" s="93" t="s">
        <v>360</v>
      </c>
      <c r="F50" s="93" t="s">
        <v>301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18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</row>
    <row r="51" spans="1:86" ht="110.25">
      <c r="A51" s="134" t="s">
        <v>361</v>
      </c>
      <c r="B51" s="93" t="s">
        <v>321</v>
      </c>
      <c r="C51" s="93" t="s">
        <v>126</v>
      </c>
      <c r="D51" s="93" t="s">
        <v>10</v>
      </c>
      <c r="E51" s="93" t="s">
        <v>362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18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</row>
    <row r="52" spans="1:86" ht="31.5">
      <c r="A52" s="134" t="s">
        <v>300</v>
      </c>
      <c r="B52" s="93" t="s">
        <v>321</v>
      </c>
      <c r="C52" s="93" t="s">
        <v>126</v>
      </c>
      <c r="D52" s="93" t="s">
        <v>10</v>
      </c>
      <c r="E52" s="93" t="s">
        <v>362</v>
      </c>
      <c r="F52" s="93" t="s">
        <v>301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119"/>
      <c r="AC52" s="84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</row>
    <row r="53" spans="1:86" ht="31.5">
      <c r="A53" s="137" t="s">
        <v>48</v>
      </c>
      <c r="B53" s="116" t="s">
        <v>321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</f>
        <v>70</v>
      </c>
      <c r="Z53" s="112">
        <f>Z54+Z59</f>
        <v>20</v>
      </c>
      <c r="AA53" s="94" t="e">
        <f>#REF!+#REF!+AA54+#REF!+#REF!+#REF!+#REF!+#REF!+#REF!</f>
        <v>#REF!</v>
      </c>
      <c r="AC53" s="85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</row>
    <row r="54" spans="1:86" ht="31.5">
      <c r="A54" s="197" t="s">
        <v>247</v>
      </c>
      <c r="B54" s="93" t="s">
        <v>321</v>
      </c>
      <c r="C54" s="93" t="s">
        <v>126</v>
      </c>
      <c r="D54" s="93" t="s">
        <v>2</v>
      </c>
      <c r="E54" s="93" t="s">
        <v>248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 aca="true" t="shared" si="18" ref="Y54:Z56">Y55</f>
        <v>20</v>
      </c>
      <c r="Z54" s="94">
        <f t="shared" si="18"/>
        <v>20</v>
      </c>
      <c r="AA54" s="94">
        <f>AA56</f>
        <v>0</v>
      </c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</row>
    <row r="55" spans="1:86" ht="47.25">
      <c r="A55" s="197" t="s">
        <v>249</v>
      </c>
      <c r="B55" s="93" t="s">
        <v>321</v>
      </c>
      <c r="C55" s="93" t="s">
        <v>126</v>
      </c>
      <c r="D55" s="93" t="s">
        <v>2</v>
      </c>
      <c r="E55" s="93" t="s">
        <v>250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9" ref="S55:X55">S56</f>
        <v>105</v>
      </c>
      <c r="T55" s="94">
        <f t="shared" si="19"/>
        <v>105</v>
      </c>
      <c r="U55" s="94">
        <f t="shared" si="19"/>
        <v>86.8</v>
      </c>
      <c r="V55" s="94">
        <f t="shared" si="19"/>
        <v>20.3</v>
      </c>
      <c r="W55" s="94">
        <f t="shared" si="19"/>
        <v>0.8266666666666667</v>
      </c>
      <c r="X55" s="94">
        <f t="shared" si="19"/>
        <v>4.275862068965517</v>
      </c>
      <c r="Y55" s="94">
        <f t="shared" si="18"/>
        <v>20</v>
      </c>
      <c r="Z55" s="94">
        <f t="shared" si="18"/>
        <v>20</v>
      </c>
      <c r="AA55" s="94">
        <f>AA56</f>
        <v>0</v>
      </c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</row>
    <row r="56" spans="1:86" ht="30.75" thickBot="1">
      <c r="A56" s="205" t="s">
        <v>271</v>
      </c>
      <c r="B56" s="93" t="s">
        <v>321</v>
      </c>
      <c r="C56" s="93" t="s">
        <v>126</v>
      </c>
      <c r="D56" s="93" t="s">
        <v>2</v>
      </c>
      <c r="E56" s="93" t="s">
        <v>250</v>
      </c>
      <c r="F56" s="93" t="s">
        <v>284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 t="shared" si="18"/>
        <v>20</v>
      </c>
      <c r="Z56" s="144">
        <f t="shared" si="18"/>
        <v>20</v>
      </c>
      <c r="AA56" s="118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</row>
    <row r="57" spans="1:86" ht="45.75" thickBot="1">
      <c r="A57" s="205" t="s">
        <v>272</v>
      </c>
      <c r="B57" s="93" t="s">
        <v>321</v>
      </c>
      <c r="C57" s="93" t="s">
        <v>126</v>
      </c>
      <c r="D57" s="93" t="s">
        <v>2</v>
      </c>
      <c r="E57" s="93" t="s">
        <v>250</v>
      </c>
      <c r="F57" s="93" t="s">
        <v>285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v>20</v>
      </c>
      <c r="Z57" s="144">
        <f>Z58</f>
        <v>20</v>
      </c>
      <c r="AA57" s="118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</row>
    <row r="58" spans="1:86" ht="47.25">
      <c r="A58" s="208" t="s">
        <v>274</v>
      </c>
      <c r="B58" s="93" t="s">
        <v>321</v>
      </c>
      <c r="C58" s="93" t="s">
        <v>126</v>
      </c>
      <c r="D58" s="93" t="s">
        <v>2</v>
      </c>
      <c r="E58" s="93" t="s">
        <v>250</v>
      </c>
      <c r="F58" s="93" t="s">
        <v>287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20</v>
      </c>
      <c r="Z58" s="144">
        <v>20</v>
      </c>
      <c r="AA58" s="118"/>
      <c r="AB58" s="11" t="s">
        <v>313</v>
      </c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</row>
    <row r="59" spans="1:86" ht="110.25">
      <c r="A59" s="244" t="s">
        <v>330</v>
      </c>
      <c r="B59" s="93" t="s">
        <v>321</v>
      </c>
      <c r="C59" s="93" t="s">
        <v>126</v>
      </c>
      <c r="D59" s="93" t="s">
        <v>2</v>
      </c>
      <c r="E59" s="93" t="s">
        <v>343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50</v>
      </c>
      <c r="Z59" s="144"/>
      <c r="AA59" s="118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</row>
    <row r="60" spans="1:86" ht="45.75" thickBot="1">
      <c r="A60" s="205" t="s">
        <v>272</v>
      </c>
      <c r="B60" s="93" t="s">
        <v>321</v>
      </c>
      <c r="C60" s="93" t="s">
        <v>126</v>
      </c>
      <c r="D60" s="93" t="s">
        <v>2</v>
      </c>
      <c r="E60" s="93" t="s">
        <v>343</v>
      </c>
      <c r="F60" s="93" t="s">
        <v>285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50</v>
      </c>
      <c r="Z60" s="144"/>
      <c r="AA60" s="118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</row>
    <row r="61" spans="1:86" ht="47.25">
      <c r="A61" s="208" t="s">
        <v>274</v>
      </c>
      <c r="B61" s="93" t="s">
        <v>321</v>
      </c>
      <c r="C61" s="93" t="s">
        <v>126</v>
      </c>
      <c r="D61" s="93" t="s">
        <v>2</v>
      </c>
      <c r="E61" s="93" t="s">
        <v>343</v>
      </c>
      <c r="F61" s="93" t="s">
        <v>287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v>50</v>
      </c>
      <c r="Z61" s="144"/>
      <c r="AA61" s="118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</row>
    <row r="62" spans="1:86" ht="15.75">
      <c r="A62" s="158" t="s">
        <v>233</v>
      </c>
      <c r="B62" s="159" t="s">
        <v>321</v>
      </c>
      <c r="C62" s="159" t="s">
        <v>127</v>
      </c>
      <c r="D62" s="159" t="s">
        <v>142</v>
      </c>
      <c r="E62" s="159" t="s">
        <v>130</v>
      </c>
      <c r="F62" s="159" t="s">
        <v>128</v>
      </c>
      <c r="G62" s="177">
        <v>85.61</v>
      </c>
      <c r="H62" s="167"/>
      <c r="I62" s="177">
        <v>85.61</v>
      </c>
      <c r="J62" s="167"/>
      <c r="K62" s="177"/>
      <c r="L62" s="177"/>
      <c r="M62" s="167"/>
      <c r="N62" s="167"/>
      <c r="O62" s="167"/>
      <c r="P62" s="177"/>
      <c r="Q62" s="177"/>
      <c r="R62" s="177"/>
      <c r="S62" s="177"/>
      <c r="T62" s="177"/>
      <c r="U62" s="177"/>
      <c r="V62" s="177"/>
      <c r="W62" s="193"/>
      <c r="X62" s="175"/>
      <c r="Y62" s="177">
        <f aca="true" t="shared" si="20" ref="Y62:Z64">Y63</f>
        <v>97.52000000000001</v>
      </c>
      <c r="Z62" s="177">
        <f t="shared" si="20"/>
        <v>97.73</v>
      </c>
      <c r="AA62" s="118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</row>
    <row r="63" spans="1:86" ht="31.5">
      <c r="A63" s="134" t="s">
        <v>234</v>
      </c>
      <c r="B63" s="93" t="s">
        <v>321</v>
      </c>
      <c r="C63" s="93" t="s">
        <v>127</v>
      </c>
      <c r="D63" s="93" t="s">
        <v>129</v>
      </c>
      <c r="E63" s="93" t="s">
        <v>130</v>
      </c>
      <c r="F63" s="93" t="s">
        <v>128</v>
      </c>
      <c r="G63" s="94">
        <v>85.61</v>
      </c>
      <c r="H63" s="96"/>
      <c r="I63" s="94">
        <v>85.61</v>
      </c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42"/>
      <c r="Y63" s="144">
        <f t="shared" si="20"/>
        <v>97.52000000000001</v>
      </c>
      <c r="Z63" s="144">
        <f t="shared" si="20"/>
        <v>97.73</v>
      </c>
      <c r="AA63" s="118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</row>
    <row r="64" spans="1:86" ht="31.5">
      <c r="A64" s="134" t="s">
        <v>235</v>
      </c>
      <c r="B64" s="93" t="s">
        <v>321</v>
      </c>
      <c r="C64" s="93" t="s">
        <v>127</v>
      </c>
      <c r="D64" s="93" t="s">
        <v>129</v>
      </c>
      <c r="E64" s="93" t="s">
        <v>164</v>
      </c>
      <c r="F64" s="93" t="s">
        <v>128</v>
      </c>
      <c r="G64" s="94">
        <v>85.61</v>
      </c>
      <c r="H64" s="96"/>
      <c r="I64" s="94">
        <v>85.61</v>
      </c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42"/>
      <c r="Y64" s="144">
        <f t="shared" si="20"/>
        <v>97.52000000000001</v>
      </c>
      <c r="Z64" s="144">
        <f t="shared" si="20"/>
        <v>97.73</v>
      </c>
      <c r="AA64" s="118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</row>
    <row r="65" spans="1:86" ht="47.25">
      <c r="A65" s="134" t="s">
        <v>236</v>
      </c>
      <c r="B65" s="93" t="s">
        <v>321</v>
      </c>
      <c r="C65" s="93" t="s">
        <v>127</v>
      </c>
      <c r="D65" s="93" t="s">
        <v>129</v>
      </c>
      <c r="E65" s="93" t="s">
        <v>165</v>
      </c>
      <c r="F65" s="93" t="s">
        <v>128</v>
      </c>
      <c r="G65" s="94">
        <v>85.61</v>
      </c>
      <c r="H65" s="96"/>
      <c r="I65" s="94">
        <v>85.61</v>
      </c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42"/>
      <c r="Y65" s="144">
        <f>Y66+Y69</f>
        <v>97.52000000000001</v>
      </c>
      <c r="Z65" s="144">
        <f>Z66+Z69</f>
        <v>97.73</v>
      </c>
      <c r="AA65" s="118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86" ht="111" thickBot="1">
      <c r="A66" s="207" t="s">
        <v>268</v>
      </c>
      <c r="B66" s="93" t="s">
        <v>321</v>
      </c>
      <c r="C66" s="93" t="s">
        <v>127</v>
      </c>
      <c r="D66" s="93" t="s">
        <v>129</v>
      </c>
      <c r="E66" s="93" t="s">
        <v>165</v>
      </c>
      <c r="F66" s="93" t="s">
        <v>280</v>
      </c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42"/>
      <c r="Y66" s="144">
        <f>Y67</f>
        <v>81.4</v>
      </c>
      <c r="Z66" s="144">
        <f>Z67</f>
        <v>81.4</v>
      </c>
      <c r="AA66" s="118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</row>
    <row r="67" spans="1:86" ht="45.75" thickBot="1">
      <c r="A67" s="204" t="s">
        <v>269</v>
      </c>
      <c r="B67" s="93" t="s">
        <v>321</v>
      </c>
      <c r="C67" s="93" t="s">
        <v>127</v>
      </c>
      <c r="D67" s="93" t="s">
        <v>129</v>
      </c>
      <c r="E67" s="93" t="s">
        <v>165</v>
      </c>
      <c r="F67" s="93" t="s">
        <v>279</v>
      </c>
      <c r="G67" s="94"/>
      <c r="H67" s="96"/>
      <c r="I67" s="94"/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42"/>
      <c r="Y67" s="144">
        <f>Y68</f>
        <v>81.4</v>
      </c>
      <c r="Z67" s="144">
        <f>Z68</f>
        <v>81.4</v>
      </c>
      <c r="AA67" s="118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</row>
    <row r="68" spans="1:86" ht="16.5" thickBot="1">
      <c r="A68" s="205" t="s">
        <v>270</v>
      </c>
      <c r="B68" s="93" t="s">
        <v>321</v>
      </c>
      <c r="C68" s="93" t="s">
        <v>127</v>
      </c>
      <c r="D68" s="93" t="s">
        <v>129</v>
      </c>
      <c r="E68" s="93" t="s">
        <v>165</v>
      </c>
      <c r="F68" s="93" t="s">
        <v>281</v>
      </c>
      <c r="G68" s="94"/>
      <c r="H68" s="96"/>
      <c r="I68" s="94"/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42"/>
      <c r="Y68" s="144">
        <v>81.4</v>
      </c>
      <c r="Z68" s="144">
        <v>81.4</v>
      </c>
      <c r="AA68" s="118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</row>
    <row r="69" spans="1:86" ht="30.75" thickBot="1">
      <c r="A69" s="205" t="s">
        <v>271</v>
      </c>
      <c r="B69" s="93" t="s">
        <v>321</v>
      </c>
      <c r="C69" s="93" t="s">
        <v>127</v>
      </c>
      <c r="D69" s="93" t="s">
        <v>129</v>
      </c>
      <c r="E69" s="93" t="s">
        <v>165</v>
      </c>
      <c r="F69" s="93" t="s">
        <v>284</v>
      </c>
      <c r="G69" s="94"/>
      <c r="H69" s="96"/>
      <c r="I69" s="94"/>
      <c r="J69" s="96"/>
      <c r="K69" s="94"/>
      <c r="L69" s="94"/>
      <c r="M69" s="92"/>
      <c r="N69" s="92"/>
      <c r="O69" s="92"/>
      <c r="P69" s="94"/>
      <c r="Q69" s="94"/>
      <c r="R69" s="94"/>
      <c r="S69" s="94"/>
      <c r="T69" s="94"/>
      <c r="U69" s="94"/>
      <c r="V69" s="94"/>
      <c r="W69" s="95"/>
      <c r="X69" s="142"/>
      <c r="Y69" s="144">
        <f>Y70</f>
        <v>16.119999999999997</v>
      </c>
      <c r="Z69" s="144">
        <f>Z70+Z71</f>
        <v>16.33</v>
      </c>
      <c r="AA69" s="118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</row>
    <row r="70" spans="1:86" ht="37.5" customHeight="1" thickBot="1">
      <c r="A70" s="205" t="s">
        <v>272</v>
      </c>
      <c r="B70" s="93" t="s">
        <v>321</v>
      </c>
      <c r="C70" s="93" t="s">
        <v>127</v>
      </c>
      <c r="D70" s="93" t="s">
        <v>129</v>
      </c>
      <c r="E70" s="93" t="s">
        <v>165</v>
      </c>
      <c r="F70" s="93" t="s">
        <v>285</v>
      </c>
      <c r="G70" s="94"/>
      <c r="H70" s="96"/>
      <c r="I70" s="94"/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Y72+Y71</f>
        <v>16.119999999999997</v>
      </c>
      <c r="Z70" s="144">
        <f>Z72</f>
        <v>11.33</v>
      </c>
      <c r="AA70" s="118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</row>
    <row r="71" spans="1:86" ht="52.5" customHeight="1" thickBot="1">
      <c r="A71" s="205" t="s">
        <v>273</v>
      </c>
      <c r="B71" s="93" t="s">
        <v>321</v>
      </c>
      <c r="C71" s="93" t="s">
        <v>127</v>
      </c>
      <c r="D71" s="93" t="s">
        <v>129</v>
      </c>
      <c r="E71" s="93" t="s">
        <v>165</v>
      </c>
      <c r="F71" s="93" t="s">
        <v>286</v>
      </c>
      <c r="G71" s="94"/>
      <c r="H71" s="96"/>
      <c r="I71" s="94"/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v>5</v>
      </c>
      <c r="Z71" s="144">
        <v>5</v>
      </c>
      <c r="AA71" s="118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</row>
    <row r="72" spans="1:86" ht="57" customHeight="1">
      <c r="A72" s="134" t="s">
        <v>302</v>
      </c>
      <c r="B72" s="93" t="s">
        <v>321</v>
      </c>
      <c r="C72" s="93" t="s">
        <v>127</v>
      </c>
      <c r="D72" s="93" t="s">
        <v>129</v>
      </c>
      <c r="E72" s="93" t="s">
        <v>165</v>
      </c>
      <c r="F72" s="93" t="s">
        <v>287</v>
      </c>
      <c r="G72" s="94"/>
      <c r="H72" s="96"/>
      <c r="I72" s="94"/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v>11.12</v>
      </c>
      <c r="Z72" s="144">
        <v>11.33</v>
      </c>
      <c r="AA72" s="118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</row>
    <row r="73" spans="1:86" ht="63">
      <c r="A73" s="195" t="s">
        <v>241</v>
      </c>
      <c r="B73" s="157" t="s">
        <v>321</v>
      </c>
      <c r="C73" s="157" t="s">
        <v>129</v>
      </c>
      <c r="D73" s="157" t="s">
        <v>142</v>
      </c>
      <c r="E73" s="157" t="s">
        <v>130</v>
      </c>
      <c r="F73" s="157" t="s">
        <v>128</v>
      </c>
      <c r="G73" s="117"/>
      <c r="H73" s="166"/>
      <c r="I73" s="117"/>
      <c r="J73" s="166"/>
      <c r="K73" s="117"/>
      <c r="L73" s="117"/>
      <c r="M73" s="167"/>
      <c r="N73" s="167"/>
      <c r="O73" s="167"/>
      <c r="P73" s="117"/>
      <c r="Q73" s="117"/>
      <c r="R73" s="117"/>
      <c r="S73" s="117"/>
      <c r="T73" s="117"/>
      <c r="U73" s="117"/>
      <c r="V73" s="117"/>
      <c r="W73" s="174"/>
      <c r="X73" s="175"/>
      <c r="Y73" s="117">
        <f aca="true" t="shared" si="21" ref="Y73:Z78">Y74</f>
        <v>30</v>
      </c>
      <c r="Z73" s="117">
        <f t="shared" si="21"/>
        <v>31.8</v>
      </c>
      <c r="AA73" s="118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</row>
    <row r="74" spans="1:86" ht="63">
      <c r="A74" s="194" t="s">
        <v>242</v>
      </c>
      <c r="B74" s="93" t="s">
        <v>321</v>
      </c>
      <c r="C74" s="93" t="s">
        <v>129</v>
      </c>
      <c r="D74" s="93" t="s">
        <v>146</v>
      </c>
      <c r="E74" s="93" t="s">
        <v>130</v>
      </c>
      <c r="F74" s="93" t="s">
        <v>128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 t="shared" si="21"/>
        <v>30</v>
      </c>
      <c r="Z74" s="144">
        <f t="shared" si="21"/>
        <v>31.8</v>
      </c>
      <c r="AA74" s="118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</row>
    <row r="75" spans="1:86" ht="90" customHeight="1">
      <c r="A75" s="134" t="s">
        <v>243</v>
      </c>
      <c r="B75" s="93" t="s">
        <v>321</v>
      </c>
      <c r="C75" s="93" t="s">
        <v>129</v>
      </c>
      <c r="D75" s="93" t="s">
        <v>146</v>
      </c>
      <c r="E75" s="196" t="s">
        <v>244</v>
      </c>
      <c r="F75" s="93" t="s">
        <v>128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f t="shared" si="21"/>
        <v>30</v>
      </c>
      <c r="Z75" s="144">
        <f t="shared" si="21"/>
        <v>31.8</v>
      </c>
      <c r="AA75" s="118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</row>
    <row r="76" spans="1:86" ht="78.75">
      <c r="A76" s="218" t="s">
        <v>245</v>
      </c>
      <c r="B76" s="93" t="s">
        <v>321</v>
      </c>
      <c r="C76" s="93" t="s">
        <v>129</v>
      </c>
      <c r="D76" s="93" t="s">
        <v>146</v>
      </c>
      <c r="E76" s="217">
        <v>2180100</v>
      </c>
      <c r="F76" s="209" t="s">
        <v>128</v>
      </c>
      <c r="G76" s="211"/>
      <c r="H76" s="212"/>
      <c r="I76" s="211"/>
      <c r="J76" s="212"/>
      <c r="K76" s="211"/>
      <c r="L76" s="211"/>
      <c r="M76" s="213"/>
      <c r="N76" s="213"/>
      <c r="O76" s="213"/>
      <c r="P76" s="211"/>
      <c r="Q76" s="211"/>
      <c r="R76" s="211"/>
      <c r="S76" s="211"/>
      <c r="T76" s="211"/>
      <c r="U76" s="211"/>
      <c r="V76" s="211"/>
      <c r="W76" s="214"/>
      <c r="X76" s="215"/>
      <c r="Y76" s="216">
        <f t="shared" si="21"/>
        <v>30</v>
      </c>
      <c r="Z76" s="216">
        <f t="shared" si="21"/>
        <v>31.8</v>
      </c>
      <c r="AA76" s="118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</row>
    <row r="77" spans="1:86" ht="30.75" thickBot="1">
      <c r="A77" s="219" t="s">
        <v>271</v>
      </c>
      <c r="B77" s="93" t="s">
        <v>321</v>
      </c>
      <c r="C77" s="93" t="s">
        <v>129</v>
      </c>
      <c r="D77" s="93" t="s">
        <v>146</v>
      </c>
      <c r="E77" s="217">
        <v>2180100</v>
      </c>
      <c r="F77" s="93" t="s">
        <v>284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 t="shared" si="21"/>
        <v>30</v>
      </c>
      <c r="Z77" s="144">
        <f t="shared" si="21"/>
        <v>31.8</v>
      </c>
      <c r="AA77" s="118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</row>
    <row r="78" spans="1:86" ht="45.75" thickBot="1">
      <c r="A78" s="219" t="s">
        <v>272</v>
      </c>
      <c r="B78" s="93" t="s">
        <v>321</v>
      </c>
      <c r="C78" s="93" t="s">
        <v>129</v>
      </c>
      <c r="D78" s="93" t="s">
        <v>146</v>
      </c>
      <c r="E78" s="217">
        <v>2180100</v>
      </c>
      <c r="F78" s="93" t="s">
        <v>285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f t="shared" si="21"/>
        <v>30</v>
      </c>
      <c r="Z78" s="144">
        <f t="shared" si="21"/>
        <v>31.8</v>
      </c>
      <c r="AA78" s="118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</row>
    <row r="79" spans="1:86" ht="94.5">
      <c r="A79" s="220" t="s">
        <v>302</v>
      </c>
      <c r="B79" s="93" t="s">
        <v>321</v>
      </c>
      <c r="C79" s="93" t="s">
        <v>129</v>
      </c>
      <c r="D79" s="93" t="s">
        <v>146</v>
      </c>
      <c r="E79" s="217">
        <v>2180100</v>
      </c>
      <c r="F79" s="93" t="s">
        <v>287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v>30</v>
      </c>
      <c r="Z79" s="144">
        <v>31.8</v>
      </c>
      <c r="AA79" s="118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</row>
    <row r="80" spans="1:86" ht="15.75">
      <c r="A80" s="158" t="s">
        <v>61</v>
      </c>
      <c r="B80" s="157" t="s">
        <v>321</v>
      </c>
      <c r="C80" s="159" t="s">
        <v>131</v>
      </c>
      <c r="D80" s="159" t="s">
        <v>142</v>
      </c>
      <c r="E80" s="159" t="s">
        <v>130</v>
      </c>
      <c r="F80" s="159" t="s">
        <v>128</v>
      </c>
      <c r="G80" s="167" t="e">
        <f>#REF!</f>
        <v>#REF!</v>
      </c>
      <c r="H80" s="167" t="e">
        <f>#REF!</f>
        <v>#REF!</v>
      </c>
      <c r="I80" s="167" t="e">
        <f>#REF!</f>
        <v>#REF!</v>
      </c>
      <c r="J80" s="167" t="e">
        <f>#REF!</f>
        <v>#REF!</v>
      </c>
      <c r="K80" s="167" t="e">
        <f>#REF!</f>
        <v>#REF!</v>
      </c>
      <c r="L80" s="167" t="e">
        <f>#REF!</f>
        <v>#REF!</v>
      </c>
      <c r="M80" s="167">
        <v>486</v>
      </c>
      <c r="N80" s="167">
        <v>400</v>
      </c>
      <c r="O80" s="167">
        <v>86</v>
      </c>
      <c r="P80" s="167" t="e">
        <f>#REF!</f>
        <v>#REF!</v>
      </c>
      <c r="Q80" s="167" t="e">
        <f>#REF!</f>
        <v>#REF!</v>
      </c>
      <c r="R80" s="167" t="e">
        <f>#REF!</f>
        <v>#REF!</v>
      </c>
      <c r="S80" s="167" t="e">
        <f>#REF!</f>
        <v>#REF!</v>
      </c>
      <c r="T80" s="167" t="e">
        <f>#REF!</f>
        <v>#REF!</v>
      </c>
      <c r="U80" s="167" t="e">
        <f>#REF!</f>
        <v>#REF!</v>
      </c>
      <c r="V80" s="167" t="e">
        <f>#REF!</f>
        <v>#REF!</v>
      </c>
      <c r="W80" s="167" t="e">
        <f>#REF!</f>
        <v>#REF!</v>
      </c>
      <c r="X80" s="167" t="e">
        <f>#REF!</f>
        <v>#REF!</v>
      </c>
      <c r="Y80" s="167">
        <f aca="true" t="shared" si="22" ref="Y80:Z84">Y81</f>
        <v>50</v>
      </c>
      <c r="Z80" s="167">
        <f t="shared" si="22"/>
        <v>70</v>
      </c>
      <c r="AA80" s="111" t="e">
        <f>#REF!</f>
        <v>#REF!</v>
      </c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</row>
    <row r="81" spans="1:86" ht="15.75">
      <c r="A81" s="194"/>
      <c r="B81" s="93" t="s">
        <v>321</v>
      </c>
      <c r="C81" s="93" t="s">
        <v>131</v>
      </c>
      <c r="D81" s="93" t="s">
        <v>146</v>
      </c>
      <c r="E81" s="93" t="s">
        <v>130</v>
      </c>
      <c r="F81" s="93" t="s">
        <v>128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>
        <f t="shared" si="22"/>
        <v>50</v>
      </c>
      <c r="Z81" s="96">
        <f t="shared" si="22"/>
        <v>70</v>
      </c>
      <c r="AA81" s="111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</row>
    <row r="82" spans="1:86" ht="47.25">
      <c r="A82" s="134" t="s">
        <v>252</v>
      </c>
      <c r="B82" s="93" t="s">
        <v>321</v>
      </c>
      <c r="C82" s="93" t="s">
        <v>131</v>
      </c>
      <c r="D82" s="93" t="s">
        <v>146</v>
      </c>
      <c r="E82" s="93" t="s">
        <v>220</v>
      </c>
      <c r="F82" s="93" t="s">
        <v>128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>
        <f t="shared" si="22"/>
        <v>50</v>
      </c>
      <c r="Z82" s="96">
        <f t="shared" si="22"/>
        <v>70</v>
      </c>
      <c r="AA82" s="111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</row>
    <row r="83" spans="1:86" ht="30.75" thickBot="1">
      <c r="A83" s="219" t="s">
        <v>271</v>
      </c>
      <c r="B83" s="93" t="s">
        <v>321</v>
      </c>
      <c r="C83" s="93" t="s">
        <v>131</v>
      </c>
      <c r="D83" s="93" t="s">
        <v>146</v>
      </c>
      <c r="E83" s="93" t="s">
        <v>220</v>
      </c>
      <c r="F83" s="93" t="s">
        <v>284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>
        <f t="shared" si="22"/>
        <v>50</v>
      </c>
      <c r="Z83" s="96">
        <f t="shared" si="22"/>
        <v>70</v>
      </c>
      <c r="AA83" s="111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</row>
    <row r="84" spans="1:86" ht="45.75" thickBot="1">
      <c r="A84" s="219" t="s">
        <v>272</v>
      </c>
      <c r="B84" s="93" t="s">
        <v>321</v>
      </c>
      <c r="C84" s="93" t="s">
        <v>131</v>
      </c>
      <c r="D84" s="93" t="s">
        <v>146</v>
      </c>
      <c r="E84" s="93" t="s">
        <v>220</v>
      </c>
      <c r="F84" s="93" t="s">
        <v>285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>
        <f t="shared" si="22"/>
        <v>50</v>
      </c>
      <c r="Z84" s="96">
        <f t="shared" si="22"/>
        <v>70</v>
      </c>
      <c r="AA84" s="111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</row>
    <row r="85" spans="1:86" ht="64.5" customHeight="1">
      <c r="A85" s="220" t="s">
        <v>302</v>
      </c>
      <c r="B85" s="93" t="s">
        <v>321</v>
      </c>
      <c r="C85" s="93" t="s">
        <v>131</v>
      </c>
      <c r="D85" s="93" t="s">
        <v>146</v>
      </c>
      <c r="E85" s="93" t="s">
        <v>220</v>
      </c>
      <c r="F85" s="93" t="s">
        <v>287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>
        <v>50</v>
      </c>
      <c r="Z85" s="96">
        <v>70</v>
      </c>
      <c r="AA85" s="111"/>
      <c r="AB85" s="11" t="s">
        <v>315</v>
      </c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</row>
    <row r="86" spans="1:86" ht="31.5">
      <c r="A86" s="173" t="s">
        <v>64</v>
      </c>
      <c r="B86" s="157" t="s">
        <v>321</v>
      </c>
      <c r="C86" s="159" t="s">
        <v>143</v>
      </c>
      <c r="D86" s="159" t="s">
        <v>142</v>
      </c>
      <c r="E86" s="159" t="s">
        <v>130</v>
      </c>
      <c r="F86" s="159" t="s">
        <v>128</v>
      </c>
      <c r="G86" s="166" t="e">
        <f>#REF!+G93+#REF!+#REF!</f>
        <v>#REF!</v>
      </c>
      <c r="H86" s="166" t="e">
        <f>#REF!+H93+#REF!+#REF!</f>
        <v>#REF!</v>
      </c>
      <c r="I86" s="166" t="e">
        <f>#REF!+I93+#REF!+#REF!</f>
        <v>#REF!</v>
      </c>
      <c r="J86" s="166" t="e">
        <f>#REF!+J93+#REF!+#REF!</f>
        <v>#REF!</v>
      </c>
      <c r="K86" s="166" t="e">
        <f>#REF!+K93+#REF!+#REF!</f>
        <v>#REF!</v>
      </c>
      <c r="L86" s="166" t="e">
        <f>#REF!+L93+#REF!+#REF!</f>
        <v>#REF!</v>
      </c>
      <c r="M86" s="167">
        <v>10990.8</v>
      </c>
      <c r="N86" s="167">
        <v>2131.1</v>
      </c>
      <c r="O86" s="167">
        <v>8859.7</v>
      </c>
      <c r="P86" s="167" t="e">
        <f>#REF!+P93+#REF!+#REF!</f>
        <v>#REF!</v>
      </c>
      <c r="Q86" s="166" t="e">
        <f>#REF!+Q93+#REF!+#REF!</f>
        <v>#REF!</v>
      </c>
      <c r="R86" s="166" t="e">
        <f>#REF!+R93+#REF!+#REF!</f>
        <v>#REF!</v>
      </c>
      <c r="S86" s="167">
        <f aca="true" t="shared" si="23" ref="S86:X86">S93</f>
        <v>158.3</v>
      </c>
      <c r="T86" s="167">
        <f t="shared" si="23"/>
        <v>104.70000000000002</v>
      </c>
      <c r="U86" s="167">
        <f t="shared" si="23"/>
        <v>104.7</v>
      </c>
      <c r="V86" s="167">
        <f t="shared" si="23"/>
        <v>0</v>
      </c>
      <c r="W86" s="167">
        <f t="shared" si="23"/>
        <v>0.9999999999999999</v>
      </c>
      <c r="X86" s="167">
        <f t="shared" si="23"/>
        <v>0</v>
      </c>
      <c r="Y86" s="167">
        <f>Y87</f>
        <v>180.6</v>
      </c>
      <c r="Z86" s="167">
        <f>Z87</f>
        <v>226.6</v>
      </c>
      <c r="AA86" s="111" t="e">
        <f>AA93+#REF!+#REF!</f>
        <v>#REF!</v>
      </c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</row>
    <row r="87" spans="1:86" ht="15.75">
      <c r="A87" s="202" t="s">
        <v>192</v>
      </c>
      <c r="B87" s="93" t="s">
        <v>321</v>
      </c>
      <c r="C87" s="93" t="s">
        <v>143</v>
      </c>
      <c r="D87" s="93" t="s">
        <v>129</v>
      </c>
      <c r="E87" s="93" t="s">
        <v>130</v>
      </c>
      <c r="F87" s="93" t="s">
        <v>128</v>
      </c>
      <c r="G87" s="96" t="e">
        <f>G88+#REF!+G96+G100+G92+#REF!</f>
        <v>#REF!</v>
      </c>
      <c r="H87" s="96" t="e">
        <f>H88+#REF!+H96+H100+H92+#REF!</f>
        <v>#REF!</v>
      </c>
      <c r="I87" s="96" t="e">
        <f>I88+#REF!+I96+I100+I92+#REF!</f>
        <v>#REF!</v>
      </c>
      <c r="J87" s="96"/>
      <c r="K87" s="96"/>
      <c r="L87" s="96"/>
      <c r="M87" s="92"/>
      <c r="N87" s="92"/>
      <c r="O87" s="92"/>
      <c r="P87" s="92"/>
      <c r="Q87" s="96"/>
      <c r="R87" s="96"/>
      <c r="S87" s="92"/>
      <c r="T87" s="92"/>
      <c r="U87" s="92"/>
      <c r="V87" s="92"/>
      <c r="W87" s="92"/>
      <c r="X87" s="92"/>
      <c r="Y87" s="92">
        <f>Y88+Y92+Y96+Y100</f>
        <v>180.6</v>
      </c>
      <c r="Z87" s="92">
        <f>Z88+Z92+Z96+Z100</f>
        <v>226.6</v>
      </c>
      <c r="AA87" s="111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</row>
    <row r="88" spans="1:86" ht="15.75">
      <c r="A88" s="222" t="s">
        <v>218</v>
      </c>
      <c r="B88" s="93" t="s">
        <v>321</v>
      </c>
      <c r="C88" s="93" t="s">
        <v>143</v>
      </c>
      <c r="D88" s="93" t="s">
        <v>129</v>
      </c>
      <c r="E88" s="93" t="s">
        <v>219</v>
      </c>
      <c r="F88" s="93" t="s">
        <v>128</v>
      </c>
      <c r="G88" s="96">
        <v>32.4</v>
      </c>
      <c r="H88" s="96">
        <v>32.4</v>
      </c>
      <c r="I88" s="96" t="e">
        <f>#REF!</f>
        <v>#REF!</v>
      </c>
      <c r="J88" s="96"/>
      <c r="K88" s="96"/>
      <c r="L88" s="96"/>
      <c r="M88" s="92"/>
      <c r="N88" s="92"/>
      <c r="O88" s="92"/>
      <c r="P88" s="92"/>
      <c r="Q88" s="96"/>
      <c r="R88" s="96"/>
      <c r="S88" s="92"/>
      <c r="T88" s="92"/>
      <c r="U88" s="92"/>
      <c r="V88" s="92"/>
      <c r="W88" s="92"/>
      <c r="X88" s="92"/>
      <c r="Y88" s="92">
        <f aca="true" t="shared" si="24" ref="Y88:Z90">Y89</f>
        <v>40</v>
      </c>
      <c r="Z88" s="92">
        <f t="shared" si="24"/>
        <v>56</v>
      </c>
      <c r="AA88" s="111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</row>
    <row r="89" spans="1:86" ht="30.75" thickBot="1">
      <c r="A89" s="219" t="s">
        <v>271</v>
      </c>
      <c r="B89" s="93" t="s">
        <v>321</v>
      </c>
      <c r="C89" s="93" t="s">
        <v>143</v>
      </c>
      <c r="D89" s="93" t="s">
        <v>129</v>
      </c>
      <c r="E89" s="93" t="s">
        <v>219</v>
      </c>
      <c r="F89" s="93" t="s">
        <v>284</v>
      </c>
      <c r="G89" s="96"/>
      <c r="H89" s="96"/>
      <c r="I89" s="96"/>
      <c r="J89" s="96"/>
      <c r="K89" s="96"/>
      <c r="L89" s="96"/>
      <c r="M89" s="92"/>
      <c r="N89" s="92"/>
      <c r="O89" s="92"/>
      <c r="P89" s="92"/>
      <c r="Q89" s="96"/>
      <c r="R89" s="96"/>
      <c r="S89" s="92"/>
      <c r="T89" s="92"/>
      <c r="U89" s="92"/>
      <c r="V89" s="92"/>
      <c r="W89" s="92"/>
      <c r="X89" s="92"/>
      <c r="Y89" s="92">
        <f t="shared" si="24"/>
        <v>40</v>
      </c>
      <c r="Z89" s="92">
        <f t="shared" si="24"/>
        <v>56</v>
      </c>
      <c r="AA89" s="111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</row>
    <row r="90" spans="1:86" ht="45.75" thickBot="1">
      <c r="A90" s="219" t="s">
        <v>272</v>
      </c>
      <c r="B90" s="93" t="s">
        <v>321</v>
      </c>
      <c r="C90" s="93" t="s">
        <v>143</v>
      </c>
      <c r="D90" s="93" t="s">
        <v>129</v>
      </c>
      <c r="E90" s="93" t="s">
        <v>219</v>
      </c>
      <c r="F90" s="93" t="s">
        <v>285</v>
      </c>
      <c r="G90" s="96"/>
      <c r="H90" s="96"/>
      <c r="I90" s="96"/>
      <c r="J90" s="96"/>
      <c r="K90" s="96"/>
      <c r="L90" s="96"/>
      <c r="M90" s="92"/>
      <c r="N90" s="92"/>
      <c r="O90" s="92"/>
      <c r="P90" s="92"/>
      <c r="Q90" s="96"/>
      <c r="R90" s="96"/>
      <c r="S90" s="92"/>
      <c r="T90" s="92"/>
      <c r="U90" s="92"/>
      <c r="V90" s="92"/>
      <c r="W90" s="92"/>
      <c r="X90" s="92"/>
      <c r="Y90" s="92">
        <f t="shared" si="24"/>
        <v>40</v>
      </c>
      <c r="Z90" s="92">
        <f t="shared" si="24"/>
        <v>56</v>
      </c>
      <c r="AA90" s="111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</row>
    <row r="91" spans="1:86" ht="61.5" customHeight="1">
      <c r="A91" s="220" t="s">
        <v>302</v>
      </c>
      <c r="B91" s="93" t="s">
        <v>321</v>
      </c>
      <c r="C91" s="93" t="s">
        <v>143</v>
      </c>
      <c r="D91" s="93" t="s">
        <v>129</v>
      </c>
      <c r="E91" s="93" t="s">
        <v>219</v>
      </c>
      <c r="F91" s="93" t="s">
        <v>287</v>
      </c>
      <c r="G91" s="96"/>
      <c r="H91" s="96"/>
      <c r="I91" s="96"/>
      <c r="J91" s="96"/>
      <c r="K91" s="96"/>
      <c r="L91" s="96"/>
      <c r="M91" s="92"/>
      <c r="N91" s="92"/>
      <c r="O91" s="92"/>
      <c r="P91" s="92"/>
      <c r="Q91" s="96"/>
      <c r="R91" s="96"/>
      <c r="S91" s="92"/>
      <c r="T91" s="92"/>
      <c r="U91" s="92"/>
      <c r="V91" s="92"/>
      <c r="W91" s="92"/>
      <c r="X91" s="92"/>
      <c r="Y91" s="92">
        <v>40</v>
      </c>
      <c r="Z91" s="92">
        <v>56</v>
      </c>
      <c r="AA91" s="111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</row>
    <row r="92" spans="1:86" ht="15.75">
      <c r="A92" s="222" t="s">
        <v>221</v>
      </c>
      <c r="B92" s="93" t="s">
        <v>321</v>
      </c>
      <c r="C92" s="93" t="s">
        <v>143</v>
      </c>
      <c r="D92" s="93" t="s">
        <v>129</v>
      </c>
      <c r="E92" s="93" t="s">
        <v>222</v>
      </c>
      <c r="F92" s="93" t="s">
        <v>128</v>
      </c>
      <c r="G92" s="96">
        <f>G93</f>
        <v>1</v>
      </c>
      <c r="H92" s="96">
        <f>H93</f>
        <v>1</v>
      </c>
      <c r="I92" s="96">
        <f>I93</f>
        <v>0</v>
      </c>
      <c r="J92" s="96"/>
      <c r="K92" s="96"/>
      <c r="L92" s="96"/>
      <c r="M92" s="92"/>
      <c r="N92" s="92"/>
      <c r="O92" s="92"/>
      <c r="P92" s="92"/>
      <c r="Q92" s="96"/>
      <c r="R92" s="96"/>
      <c r="S92" s="92"/>
      <c r="T92" s="92"/>
      <c r="U92" s="92"/>
      <c r="V92" s="92"/>
      <c r="W92" s="92"/>
      <c r="X92" s="92"/>
      <c r="Y92" s="92">
        <f aca="true" t="shared" si="25" ref="Y92:Z94">Y93</f>
        <v>1</v>
      </c>
      <c r="Z92" s="92">
        <f t="shared" si="25"/>
        <v>1</v>
      </c>
      <c r="AA92" s="111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</row>
    <row r="93" spans="1:86" ht="30.75" thickBot="1">
      <c r="A93" s="219" t="s">
        <v>271</v>
      </c>
      <c r="B93" s="93" t="s">
        <v>321</v>
      </c>
      <c r="C93" s="93" t="s">
        <v>143</v>
      </c>
      <c r="D93" s="93" t="s">
        <v>129</v>
      </c>
      <c r="E93" s="93" t="s">
        <v>222</v>
      </c>
      <c r="F93" s="93" t="s">
        <v>284</v>
      </c>
      <c r="G93" s="96">
        <v>1</v>
      </c>
      <c r="H93" s="96">
        <v>1</v>
      </c>
      <c r="I93" s="96"/>
      <c r="J93" s="96" t="e">
        <f>#REF!+#REF!+#REF!</f>
        <v>#REF!</v>
      </c>
      <c r="K93" s="96" t="e">
        <f>#REF!+#REF!+#REF!</f>
        <v>#REF!</v>
      </c>
      <c r="L93" s="96" t="e">
        <f>#REF!+#REF!+#REF!</f>
        <v>#REF!</v>
      </c>
      <c r="M93" s="92">
        <v>10012.8</v>
      </c>
      <c r="N93" s="92">
        <v>2107.1</v>
      </c>
      <c r="O93" s="92">
        <v>7905.7</v>
      </c>
      <c r="P93" s="96" t="e">
        <f>#REF!+#REF!+#REF!</f>
        <v>#REF!</v>
      </c>
      <c r="Q93" s="96" t="e">
        <f>#REF!+#REF!+#REF!</f>
        <v>#REF!</v>
      </c>
      <c r="R93" s="96" t="e">
        <f>#REF!+#REF!+#REF!</f>
        <v>#REF!</v>
      </c>
      <c r="S93" s="94">
        <f aca="true" t="shared" si="26" ref="S93:X93">S96</f>
        <v>158.3</v>
      </c>
      <c r="T93" s="94">
        <f t="shared" si="26"/>
        <v>104.70000000000002</v>
      </c>
      <c r="U93" s="94">
        <f t="shared" si="26"/>
        <v>104.7</v>
      </c>
      <c r="V93" s="94">
        <f t="shared" si="26"/>
        <v>0</v>
      </c>
      <c r="W93" s="94">
        <f t="shared" si="26"/>
        <v>0.9999999999999999</v>
      </c>
      <c r="X93" s="94">
        <f t="shared" si="26"/>
        <v>0</v>
      </c>
      <c r="Y93" s="94">
        <f t="shared" si="25"/>
        <v>1</v>
      </c>
      <c r="Z93" s="94">
        <f t="shared" si="25"/>
        <v>1</v>
      </c>
      <c r="AA93" s="94" t="e">
        <f>#REF!+#REF!+AA96</f>
        <v>#REF!</v>
      </c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</row>
    <row r="94" spans="1:86" ht="45.75" thickBot="1">
      <c r="A94" s="219" t="s">
        <v>272</v>
      </c>
      <c r="B94" s="93" t="s">
        <v>321</v>
      </c>
      <c r="C94" s="93" t="s">
        <v>143</v>
      </c>
      <c r="D94" s="93" t="s">
        <v>129</v>
      </c>
      <c r="E94" s="93" t="s">
        <v>222</v>
      </c>
      <c r="F94" s="93" t="s">
        <v>285</v>
      </c>
      <c r="G94" s="96"/>
      <c r="H94" s="96"/>
      <c r="I94" s="96"/>
      <c r="J94" s="96"/>
      <c r="K94" s="96"/>
      <c r="L94" s="96"/>
      <c r="M94" s="92"/>
      <c r="N94" s="92"/>
      <c r="O94" s="92"/>
      <c r="P94" s="96"/>
      <c r="Q94" s="96"/>
      <c r="R94" s="96"/>
      <c r="S94" s="94"/>
      <c r="T94" s="94"/>
      <c r="U94" s="94"/>
      <c r="V94" s="94"/>
      <c r="W94" s="94"/>
      <c r="X94" s="94"/>
      <c r="Y94" s="94">
        <f t="shared" si="25"/>
        <v>1</v>
      </c>
      <c r="Z94" s="94">
        <f t="shared" si="25"/>
        <v>1</v>
      </c>
      <c r="AA94" s="94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</row>
    <row r="95" spans="1:86" ht="69" customHeight="1">
      <c r="A95" s="220" t="s">
        <v>302</v>
      </c>
      <c r="B95" s="93" t="s">
        <v>321</v>
      </c>
      <c r="C95" s="93" t="s">
        <v>143</v>
      </c>
      <c r="D95" s="93" t="s">
        <v>129</v>
      </c>
      <c r="E95" s="93" t="s">
        <v>222</v>
      </c>
      <c r="F95" s="93" t="s">
        <v>287</v>
      </c>
      <c r="G95" s="96"/>
      <c r="H95" s="96"/>
      <c r="I95" s="96"/>
      <c r="J95" s="96"/>
      <c r="K95" s="96"/>
      <c r="L95" s="96"/>
      <c r="M95" s="92"/>
      <c r="N95" s="92"/>
      <c r="O95" s="92"/>
      <c r="P95" s="96"/>
      <c r="Q95" s="96"/>
      <c r="R95" s="96"/>
      <c r="S95" s="94"/>
      <c r="T95" s="94"/>
      <c r="U95" s="94"/>
      <c r="V95" s="94"/>
      <c r="W95" s="94"/>
      <c r="X95" s="94"/>
      <c r="Y95" s="94">
        <v>1</v>
      </c>
      <c r="Z95" s="94">
        <v>1</v>
      </c>
      <c r="AA95" s="94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</row>
    <row r="96" spans="1:86" ht="31.5">
      <c r="A96" s="222" t="s">
        <v>223</v>
      </c>
      <c r="B96" s="93" t="s">
        <v>321</v>
      </c>
      <c r="C96" s="93" t="s">
        <v>143</v>
      </c>
      <c r="D96" s="93" t="s">
        <v>129</v>
      </c>
      <c r="E96" s="93" t="s">
        <v>194</v>
      </c>
      <c r="F96" s="93" t="s">
        <v>128</v>
      </c>
      <c r="G96" s="96" t="e">
        <f>#REF!</f>
        <v>#REF!</v>
      </c>
      <c r="H96" s="96" t="e">
        <f>#REF!</f>
        <v>#REF!</v>
      </c>
      <c r="I96" s="96" t="e">
        <f>#REF!</f>
        <v>#REF!</v>
      </c>
      <c r="J96" s="96"/>
      <c r="K96" s="96"/>
      <c r="L96" s="96"/>
      <c r="M96" s="92"/>
      <c r="N96" s="92"/>
      <c r="O96" s="92"/>
      <c r="P96" s="96"/>
      <c r="Q96" s="96"/>
      <c r="R96" s="96"/>
      <c r="S96" s="94">
        <f aca="true" t="shared" si="27" ref="S96:X96">S100</f>
        <v>158.3</v>
      </c>
      <c r="T96" s="94">
        <f t="shared" si="27"/>
        <v>104.70000000000002</v>
      </c>
      <c r="U96" s="94">
        <f t="shared" si="27"/>
        <v>104.7</v>
      </c>
      <c r="V96" s="94">
        <f t="shared" si="27"/>
        <v>0</v>
      </c>
      <c r="W96" s="94">
        <f t="shared" si="27"/>
        <v>0.9999999999999999</v>
      </c>
      <c r="X96" s="94">
        <f t="shared" si="27"/>
        <v>0</v>
      </c>
      <c r="Y96" s="94">
        <f aca="true" t="shared" si="28" ref="Y96:Z98">Y97</f>
        <v>10</v>
      </c>
      <c r="Z96" s="94">
        <f t="shared" si="28"/>
        <v>10</v>
      </c>
      <c r="AA96" s="94">
        <f>AA100</f>
        <v>0</v>
      </c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</row>
    <row r="97" spans="1:86" ht="30.75" thickBot="1">
      <c r="A97" s="219" t="s">
        <v>271</v>
      </c>
      <c r="B97" s="93" t="s">
        <v>321</v>
      </c>
      <c r="C97" s="93" t="s">
        <v>143</v>
      </c>
      <c r="D97" s="93" t="s">
        <v>129</v>
      </c>
      <c r="E97" s="93" t="s">
        <v>194</v>
      </c>
      <c r="F97" s="93" t="s">
        <v>284</v>
      </c>
      <c r="G97" s="96"/>
      <c r="H97" s="96"/>
      <c r="I97" s="96"/>
      <c r="J97" s="96"/>
      <c r="K97" s="96"/>
      <c r="L97" s="96"/>
      <c r="M97" s="92"/>
      <c r="N97" s="92"/>
      <c r="O97" s="92"/>
      <c r="P97" s="96"/>
      <c r="Q97" s="96"/>
      <c r="R97" s="96"/>
      <c r="S97" s="94"/>
      <c r="T97" s="94"/>
      <c r="U97" s="94"/>
      <c r="V97" s="94"/>
      <c r="W97" s="94"/>
      <c r="X97" s="94"/>
      <c r="Y97" s="94">
        <f t="shared" si="28"/>
        <v>10</v>
      </c>
      <c r="Z97" s="94">
        <f t="shared" si="28"/>
        <v>10</v>
      </c>
      <c r="AA97" s="94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</row>
    <row r="98" spans="1:86" ht="45.75" thickBot="1">
      <c r="A98" s="219" t="s">
        <v>272</v>
      </c>
      <c r="B98" s="93" t="s">
        <v>321</v>
      </c>
      <c r="C98" s="93" t="s">
        <v>143</v>
      </c>
      <c r="D98" s="93" t="s">
        <v>129</v>
      </c>
      <c r="E98" s="93" t="s">
        <v>194</v>
      </c>
      <c r="F98" s="93" t="s">
        <v>285</v>
      </c>
      <c r="G98" s="96"/>
      <c r="H98" s="96"/>
      <c r="I98" s="96"/>
      <c r="J98" s="96"/>
      <c r="K98" s="96"/>
      <c r="L98" s="96"/>
      <c r="M98" s="92"/>
      <c r="N98" s="92"/>
      <c r="O98" s="92"/>
      <c r="P98" s="96"/>
      <c r="Q98" s="96"/>
      <c r="R98" s="96"/>
      <c r="S98" s="94"/>
      <c r="T98" s="94"/>
      <c r="U98" s="94"/>
      <c r="V98" s="94"/>
      <c r="W98" s="94"/>
      <c r="X98" s="94"/>
      <c r="Y98" s="94">
        <f t="shared" si="28"/>
        <v>10</v>
      </c>
      <c r="Z98" s="94">
        <f t="shared" si="28"/>
        <v>10</v>
      </c>
      <c r="AA98" s="94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</row>
    <row r="99" spans="1:86" ht="57.75" customHeight="1">
      <c r="A99" s="220" t="s">
        <v>302</v>
      </c>
      <c r="B99" s="93" t="s">
        <v>321</v>
      </c>
      <c r="C99" s="93" t="s">
        <v>143</v>
      </c>
      <c r="D99" s="93" t="s">
        <v>129</v>
      </c>
      <c r="E99" s="93" t="s">
        <v>194</v>
      </c>
      <c r="F99" s="93" t="s">
        <v>287</v>
      </c>
      <c r="G99" s="96"/>
      <c r="H99" s="96"/>
      <c r="I99" s="96"/>
      <c r="J99" s="96"/>
      <c r="K99" s="96"/>
      <c r="L99" s="96"/>
      <c r="M99" s="92"/>
      <c r="N99" s="92"/>
      <c r="O99" s="92"/>
      <c r="P99" s="96"/>
      <c r="Q99" s="96"/>
      <c r="R99" s="96"/>
      <c r="S99" s="94"/>
      <c r="T99" s="94"/>
      <c r="U99" s="94"/>
      <c r="V99" s="94"/>
      <c r="W99" s="94"/>
      <c r="X99" s="94"/>
      <c r="Y99" s="94">
        <v>10</v>
      </c>
      <c r="Z99" s="94">
        <v>10</v>
      </c>
      <c r="AA99" s="94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</row>
    <row r="100" spans="1:86" ht="47.25">
      <c r="A100" s="222" t="s">
        <v>224</v>
      </c>
      <c r="B100" s="93" t="s">
        <v>321</v>
      </c>
      <c r="C100" s="93" t="s">
        <v>143</v>
      </c>
      <c r="D100" s="93" t="s">
        <v>129</v>
      </c>
      <c r="E100" s="93" t="s">
        <v>225</v>
      </c>
      <c r="F100" s="93" t="s">
        <v>128</v>
      </c>
      <c r="G100" s="96" t="e">
        <f>G101+#REF!</f>
        <v>#REF!</v>
      </c>
      <c r="H100" s="96" t="e">
        <f>H101+#REF!</f>
        <v>#REF!</v>
      </c>
      <c r="I100" s="96" t="e">
        <f>I101+#REF!</f>
        <v>#REF!</v>
      </c>
      <c r="J100" s="96"/>
      <c r="K100" s="96"/>
      <c r="L100" s="96"/>
      <c r="M100" s="92"/>
      <c r="N100" s="92"/>
      <c r="O100" s="92"/>
      <c r="P100" s="96"/>
      <c r="Q100" s="96"/>
      <c r="R100" s="96"/>
      <c r="S100" s="96">
        <v>158.3</v>
      </c>
      <c r="T100" s="94">
        <f>158.3-53.6</f>
        <v>104.70000000000002</v>
      </c>
      <c r="U100" s="94">
        <v>104.7</v>
      </c>
      <c r="V100" s="94"/>
      <c r="W100" s="95">
        <f>U100/T100</f>
        <v>0.9999999999999999</v>
      </c>
      <c r="X100" s="142"/>
      <c r="Y100" s="96">
        <f>Y101+Y105+Y109+Y113</f>
        <v>129.6</v>
      </c>
      <c r="Z100" s="96">
        <f>Z101+Z105+Z109+Z113</f>
        <v>159.6</v>
      </c>
      <c r="AA100" s="119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</row>
    <row r="101" spans="1:86" ht="47.25">
      <c r="A101" s="222" t="s">
        <v>226</v>
      </c>
      <c r="B101" s="93" t="s">
        <v>321</v>
      </c>
      <c r="C101" s="93" t="s">
        <v>143</v>
      </c>
      <c r="D101" s="93" t="s">
        <v>129</v>
      </c>
      <c r="E101" s="93" t="s">
        <v>227</v>
      </c>
      <c r="F101" s="93" t="s">
        <v>128</v>
      </c>
      <c r="G101" s="96">
        <f>G102</f>
        <v>1</v>
      </c>
      <c r="H101" s="96">
        <f>H102</f>
        <v>1</v>
      </c>
      <c r="I101" s="96">
        <f>I102</f>
        <v>0</v>
      </c>
      <c r="J101" s="96" t="e">
        <f>#REF!+#REF!+#REF!+#REF!</f>
        <v>#REF!</v>
      </c>
      <c r="K101" s="96" t="e">
        <f>#REF!+#REF!+#REF!+#REF!</f>
        <v>#REF!</v>
      </c>
      <c r="L101" s="96" t="e">
        <f>#REF!+#REF!+#REF!+#REF!</f>
        <v>#REF!</v>
      </c>
      <c r="M101" s="96">
        <v>95386.5</v>
      </c>
      <c r="N101" s="96">
        <v>46360.7</v>
      </c>
      <c r="O101" s="96">
        <v>49025.8</v>
      </c>
      <c r="P101" s="96" t="e">
        <f>#REF!+#REF!+#REF!+#REF!</f>
        <v>#REF!</v>
      </c>
      <c r="Q101" s="96" t="e">
        <f>#REF!+#REF!+#REF!+#REF!</f>
        <v>#REF!</v>
      </c>
      <c r="R101" s="96" t="e">
        <f>#REF!+#REF!+#REF!+#REF!</f>
        <v>#REF!</v>
      </c>
      <c r="S101" s="96" t="e">
        <f>#REF!+#REF!+#REF!+#REF!</f>
        <v>#REF!</v>
      </c>
      <c r="T101" s="96" t="e">
        <f>#REF!+#REF!+#REF!+#REF!</f>
        <v>#REF!</v>
      </c>
      <c r="U101" s="96" t="e">
        <f>#REF!+#REF!+#REF!+#REF!</f>
        <v>#REF!</v>
      </c>
      <c r="V101" s="96" t="e">
        <f>#REF!+#REF!+#REF!+#REF!</f>
        <v>#REF!</v>
      </c>
      <c r="W101" s="96" t="e">
        <f>#REF!+#REF!+#REF!+#REF!</f>
        <v>#REF!</v>
      </c>
      <c r="X101" s="96" t="e">
        <f>#REF!+#REF!+#REF!+#REF!</f>
        <v>#REF!</v>
      </c>
      <c r="Y101" s="96">
        <f aca="true" t="shared" si="29" ref="Y101:Z103">Y102</f>
        <v>15</v>
      </c>
      <c r="Z101" s="96">
        <f t="shared" si="29"/>
        <v>10</v>
      </c>
      <c r="AA101" s="120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</row>
    <row r="102" spans="1:86" ht="30.75" thickBot="1">
      <c r="A102" s="219" t="s">
        <v>271</v>
      </c>
      <c r="B102" s="93" t="s">
        <v>321</v>
      </c>
      <c r="C102" s="93" t="s">
        <v>143</v>
      </c>
      <c r="D102" s="93" t="s">
        <v>129</v>
      </c>
      <c r="E102" s="93" t="s">
        <v>227</v>
      </c>
      <c r="F102" s="93" t="s">
        <v>284</v>
      </c>
      <c r="G102" s="96">
        <v>1</v>
      </c>
      <c r="H102" s="96">
        <v>1</v>
      </c>
      <c r="I102" s="96"/>
      <c r="J102" s="94"/>
      <c r="K102" s="94"/>
      <c r="L102" s="94"/>
      <c r="M102" s="92"/>
      <c r="N102" s="92"/>
      <c r="O102" s="92"/>
      <c r="P102" s="94"/>
      <c r="Q102" s="94"/>
      <c r="R102" s="94"/>
      <c r="S102" s="94" t="e">
        <f>#REF!</f>
        <v>#REF!</v>
      </c>
      <c r="T102" s="94" t="e">
        <f>#REF!</f>
        <v>#REF!</v>
      </c>
      <c r="U102" s="94" t="e">
        <f>#REF!</f>
        <v>#REF!</v>
      </c>
      <c r="V102" s="94" t="e">
        <f>#REF!</f>
        <v>#REF!</v>
      </c>
      <c r="W102" s="94" t="e">
        <f>#REF!</f>
        <v>#REF!</v>
      </c>
      <c r="X102" s="94" t="e">
        <f>#REF!</f>
        <v>#REF!</v>
      </c>
      <c r="Y102" s="94">
        <f t="shared" si="29"/>
        <v>15</v>
      </c>
      <c r="Z102" s="94">
        <f t="shared" si="29"/>
        <v>10</v>
      </c>
      <c r="AA102" s="120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</row>
    <row r="103" spans="1:86" ht="45.75" thickBot="1">
      <c r="A103" s="219" t="s">
        <v>272</v>
      </c>
      <c r="B103" s="93" t="s">
        <v>321</v>
      </c>
      <c r="C103" s="93" t="s">
        <v>143</v>
      </c>
      <c r="D103" s="93" t="s">
        <v>129</v>
      </c>
      <c r="E103" s="93" t="s">
        <v>227</v>
      </c>
      <c r="F103" s="93" t="s">
        <v>285</v>
      </c>
      <c r="G103" s="96"/>
      <c r="H103" s="96"/>
      <c r="I103" s="96"/>
      <c r="J103" s="94"/>
      <c r="K103" s="94"/>
      <c r="L103" s="94"/>
      <c r="M103" s="92"/>
      <c r="N103" s="92"/>
      <c r="O103" s="92"/>
      <c r="P103" s="94"/>
      <c r="Q103" s="94"/>
      <c r="R103" s="94"/>
      <c r="S103" s="94"/>
      <c r="T103" s="94"/>
      <c r="U103" s="94"/>
      <c r="V103" s="94"/>
      <c r="W103" s="94"/>
      <c r="X103" s="94"/>
      <c r="Y103" s="94">
        <f t="shared" si="29"/>
        <v>15</v>
      </c>
      <c r="Z103" s="94">
        <f t="shared" si="29"/>
        <v>10</v>
      </c>
      <c r="AA103" s="120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</row>
    <row r="104" spans="1:86" ht="68.25" customHeight="1">
      <c r="A104" s="220" t="s">
        <v>302</v>
      </c>
      <c r="B104" s="93" t="s">
        <v>321</v>
      </c>
      <c r="C104" s="93" t="s">
        <v>143</v>
      </c>
      <c r="D104" s="93" t="s">
        <v>129</v>
      </c>
      <c r="E104" s="93" t="s">
        <v>227</v>
      </c>
      <c r="F104" s="93" t="s">
        <v>287</v>
      </c>
      <c r="G104" s="96"/>
      <c r="H104" s="96"/>
      <c r="I104" s="96"/>
      <c r="J104" s="94"/>
      <c r="K104" s="94"/>
      <c r="L104" s="94"/>
      <c r="M104" s="92"/>
      <c r="N104" s="92"/>
      <c r="O104" s="92"/>
      <c r="P104" s="94"/>
      <c r="Q104" s="94"/>
      <c r="R104" s="94"/>
      <c r="S104" s="94"/>
      <c r="T104" s="94"/>
      <c r="U104" s="94"/>
      <c r="V104" s="94"/>
      <c r="W104" s="94"/>
      <c r="X104" s="94"/>
      <c r="Y104" s="94">
        <v>15</v>
      </c>
      <c r="Z104" s="94">
        <v>10</v>
      </c>
      <c r="AA104" s="120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</row>
    <row r="105" spans="1:86" ht="47.25">
      <c r="A105" s="222" t="s">
        <v>253</v>
      </c>
      <c r="B105" s="93" t="s">
        <v>321</v>
      </c>
      <c r="C105" s="93" t="s">
        <v>143</v>
      </c>
      <c r="D105" s="93" t="s">
        <v>129</v>
      </c>
      <c r="E105" s="93" t="s">
        <v>256</v>
      </c>
      <c r="F105" s="93" t="s">
        <v>128</v>
      </c>
      <c r="G105" s="96"/>
      <c r="H105" s="96"/>
      <c r="I105" s="96"/>
      <c r="J105" s="94"/>
      <c r="K105" s="94"/>
      <c r="L105" s="94"/>
      <c r="M105" s="92"/>
      <c r="N105" s="92"/>
      <c r="O105" s="92"/>
      <c r="P105" s="94"/>
      <c r="Q105" s="94"/>
      <c r="R105" s="94"/>
      <c r="S105" s="94"/>
      <c r="T105" s="94"/>
      <c r="U105" s="94"/>
      <c r="V105" s="94"/>
      <c r="W105" s="94"/>
      <c r="X105" s="94"/>
      <c r="Y105" s="94">
        <f aca="true" t="shared" si="30" ref="Y105:Z107">Y106</f>
        <v>50</v>
      </c>
      <c r="Z105" s="94">
        <f t="shared" si="30"/>
        <v>30</v>
      </c>
      <c r="AA105" s="120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</row>
    <row r="106" spans="1:86" ht="30.75" thickBot="1">
      <c r="A106" s="219" t="s">
        <v>271</v>
      </c>
      <c r="B106" s="93" t="s">
        <v>321</v>
      </c>
      <c r="C106" s="93" t="s">
        <v>143</v>
      </c>
      <c r="D106" s="93" t="s">
        <v>129</v>
      </c>
      <c r="E106" s="93" t="s">
        <v>256</v>
      </c>
      <c r="F106" s="93" t="s">
        <v>284</v>
      </c>
      <c r="G106" s="96"/>
      <c r="H106" s="96"/>
      <c r="I106" s="96"/>
      <c r="J106" s="94"/>
      <c r="K106" s="94"/>
      <c r="L106" s="94"/>
      <c r="M106" s="92"/>
      <c r="N106" s="92"/>
      <c r="O106" s="92"/>
      <c r="P106" s="94"/>
      <c r="Q106" s="94"/>
      <c r="R106" s="94"/>
      <c r="S106" s="94"/>
      <c r="T106" s="94"/>
      <c r="U106" s="94"/>
      <c r="V106" s="94"/>
      <c r="W106" s="94"/>
      <c r="X106" s="94"/>
      <c r="Y106" s="94">
        <f t="shared" si="30"/>
        <v>50</v>
      </c>
      <c r="Z106" s="94">
        <f t="shared" si="30"/>
        <v>30</v>
      </c>
      <c r="AA106" s="120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</row>
    <row r="107" spans="1:86" ht="45.75" thickBot="1">
      <c r="A107" s="219" t="s">
        <v>272</v>
      </c>
      <c r="B107" s="93" t="s">
        <v>321</v>
      </c>
      <c r="C107" s="93" t="s">
        <v>143</v>
      </c>
      <c r="D107" s="93" t="s">
        <v>129</v>
      </c>
      <c r="E107" s="93" t="s">
        <v>256</v>
      </c>
      <c r="F107" s="93" t="s">
        <v>285</v>
      </c>
      <c r="G107" s="96"/>
      <c r="H107" s="96"/>
      <c r="I107" s="96"/>
      <c r="J107" s="94"/>
      <c r="K107" s="94"/>
      <c r="L107" s="94"/>
      <c r="M107" s="92"/>
      <c r="N107" s="92"/>
      <c r="O107" s="92"/>
      <c r="P107" s="94"/>
      <c r="Q107" s="94"/>
      <c r="R107" s="94"/>
      <c r="S107" s="94"/>
      <c r="T107" s="94"/>
      <c r="U107" s="94"/>
      <c r="V107" s="94"/>
      <c r="W107" s="94"/>
      <c r="X107" s="94"/>
      <c r="Y107" s="94">
        <f t="shared" si="30"/>
        <v>50</v>
      </c>
      <c r="Z107" s="94">
        <f t="shared" si="30"/>
        <v>30</v>
      </c>
      <c r="AA107" s="120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</row>
    <row r="108" spans="1:86" ht="94.5">
      <c r="A108" s="220" t="s">
        <v>302</v>
      </c>
      <c r="B108" s="93" t="s">
        <v>321</v>
      </c>
      <c r="C108" s="93" t="s">
        <v>143</v>
      </c>
      <c r="D108" s="93" t="s">
        <v>129</v>
      </c>
      <c r="E108" s="93" t="s">
        <v>256</v>
      </c>
      <c r="F108" s="93" t="s">
        <v>287</v>
      </c>
      <c r="G108" s="96"/>
      <c r="H108" s="96"/>
      <c r="I108" s="96"/>
      <c r="J108" s="94"/>
      <c r="K108" s="94"/>
      <c r="L108" s="94"/>
      <c r="M108" s="92"/>
      <c r="N108" s="92"/>
      <c r="O108" s="92"/>
      <c r="P108" s="94"/>
      <c r="Q108" s="94"/>
      <c r="R108" s="94"/>
      <c r="S108" s="94"/>
      <c r="T108" s="94"/>
      <c r="U108" s="94"/>
      <c r="V108" s="94"/>
      <c r="W108" s="94"/>
      <c r="X108" s="94"/>
      <c r="Y108" s="94">
        <v>50</v>
      </c>
      <c r="Z108" s="94">
        <v>30</v>
      </c>
      <c r="AA108" s="120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</row>
    <row r="109" spans="1:86" ht="47.25">
      <c r="A109" s="222" t="s">
        <v>254</v>
      </c>
      <c r="B109" s="93" t="s">
        <v>321</v>
      </c>
      <c r="C109" s="93" t="s">
        <v>143</v>
      </c>
      <c r="D109" s="93" t="s">
        <v>129</v>
      </c>
      <c r="E109" s="93" t="s">
        <v>257</v>
      </c>
      <c r="F109" s="93" t="s">
        <v>128</v>
      </c>
      <c r="G109" s="96"/>
      <c r="H109" s="96"/>
      <c r="I109" s="96"/>
      <c r="J109" s="94"/>
      <c r="K109" s="94"/>
      <c r="L109" s="94"/>
      <c r="M109" s="92"/>
      <c r="N109" s="92"/>
      <c r="O109" s="92"/>
      <c r="P109" s="94"/>
      <c r="Q109" s="94"/>
      <c r="R109" s="94"/>
      <c r="S109" s="94"/>
      <c r="T109" s="94"/>
      <c r="U109" s="94"/>
      <c r="V109" s="94"/>
      <c r="W109" s="94"/>
      <c r="X109" s="94"/>
      <c r="Y109" s="94">
        <f aca="true" t="shared" si="31" ref="Y109:Z111">Y110</f>
        <v>34.6</v>
      </c>
      <c r="Z109" s="94">
        <f t="shared" si="31"/>
        <v>89.6</v>
      </c>
      <c r="AA109" s="120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</row>
    <row r="110" spans="1:86" ht="30.75" thickBot="1">
      <c r="A110" s="219" t="s">
        <v>271</v>
      </c>
      <c r="B110" s="93" t="s">
        <v>321</v>
      </c>
      <c r="C110" s="93" t="s">
        <v>143</v>
      </c>
      <c r="D110" s="93" t="s">
        <v>129</v>
      </c>
      <c r="E110" s="93" t="s">
        <v>257</v>
      </c>
      <c r="F110" s="93" t="s">
        <v>284</v>
      </c>
      <c r="G110" s="96"/>
      <c r="H110" s="96"/>
      <c r="I110" s="96"/>
      <c r="J110" s="94"/>
      <c r="K110" s="94"/>
      <c r="L110" s="94"/>
      <c r="M110" s="92"/>
      <c r="N110" s="92"/>
      <c r="O110" s="92"/>
      <c r="P110" s="94"/>
      <c r="Q110" s="94"/>
      <c r="R110" s="94"/>
      <c r="S110" s="94"/>
      <c r="T110" s="94"/>
      <c r="U110" s="94"/>
      <c r="V110" s="94"/>
      <c r="W110" s="94"/>
      <c r="X110" s="94"/>
      <c r="Y110" s="94">
        <f t="shared" si="31"/>
        <v>34.6</v>
      </c>
      <c r="Z110" s="94">
        <f t="shared" si="31"/>
        <v>89.6</v>
      </c>
      <c r="AA110" s="120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</row>
    <row r="111" spans="1:86" ht="45.75" thickBot="1">
      <c r="A111" s="219" t="s">
        <v>272</v>
      </c>
      <c r="B111" s="93" t="s">
        <v>321</v>
      </c>
      <c r="C111" s="93" t="s">
        <v>143</v>
      </c>
      <c r="D111" s="93" t="s">
        <v>129</v>
      </c>
      <c r="E111" s="93" t="s">
        <v>257</v>
      </c>
      <c r="F111" s="93" t="s">
        <v>285</v>
      </c>
      <c r="G111" s="96"/>
      <c r="H111" s="96"/>
      <c r="I111" s="96"/>
      <c r="J111" s="94"/>
      <c r="K111" s="94"/>
      <c r="L111" s="94"/>
      <c r="M111" s="92"/>
      <c r="N111" s="92"/>
      <c r="O111" s="92"/>
      <c r="P111" s="94"/>
      <c r="Q111" s="94"/>
      <c r="R111" s="94"/>
      <c r="S111" s="94"/>
      <c r="T111" s="94"/>
      <c r="U111" s="94"/>
      <c r="V111" s="94"/>
      <c r="W111" s="94"/>
      <c r="X111" s="94"/>
      <c r="Y111" s="94">
        <f t="shared" si="31"/>
        <v>34.6</v>
      </c>
      <c r="Z111" s="94">
        <f t="shared" si="31"/>
        <v>89.6</v>
      </c>
      <c r="AA111" s="120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</row>
    <row r="112" spans="1:86" ht="69" customHeight="1">
      <c r="A112" s="220" t="s">
        <v>302</v>
      </c>
      <c r="B112" s="93" t="s">
        <v>321</v>
      </c>
      <c r="C112" s="93" t="s">
        <v>143</v>
      </c>
      <c r="D112" s="93" t="s">
        <v>129</v>
      </c>
      <c r="E112" s="93" t="s">
        <v>257</v>
      </c>
      <c r="F112" s="93" t="s">
        <v>287</v>
      </c>
      <c r="G112" s="96"/>
      <c r="H112" s="96"/>
      <c r="I112" s="96"/>
      <c r="J112" s="94"/>
      <c r="K112" s="94"/>
      <c r="L112" s="94"/>
      <c r="M112" s="92"/>
      <c r="N112" s="92"/>
      <c r="O112" s="92"/>
      <c r="P112" s="94"/>
      <c r="Q112" s="94"/>
      <c r="R112" s="94"/>
      <c r="S112" s="94"/>
      <c r="T112" s="94"/>
      <c r="U112" s="94"/>
      <c r="V112" s="94"/>
      <c r="W112" s="94"/>
      <c r="X112" s="94"/>
      <c r="Y112" s="94">
        <v>34.6</v>
      </c>
      <c r="Z112" s="94">
        <v>89.6</v>
      </c>
      <c r="AA112" s="120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</row>
    <row r="113" spans="1:86" ht="31.5">
      <c r="A113" s="222" t="s">
        <v>255</v>
      </c>
      <c r="B113" s="93" t="s">
        <v>321</v>
      </c>
      <c r="C113" s="93" t="s">
        <v>143</v>
      </c>
      <c r="D113" s="93" t="s">
        <v>129</v>
      </c>
      <c r="E113" s="93" t="s">
        <v>258</v>
      </c>
      <c r="F113" s="93" t="s">
        <v>128</v>
      </c>
      <c r="G113" s="96"/>
      <c r="H113" s="96"/>
      <c r="I113" s="96"/>
      <c r="J113" s="94"/>
      <c r="K113" s="94"/>
      <c r="L113" s="94"/>
      <c r="M113" s="92"/>
      <c r="N113" s="92"/>
      <c r="O113" s="92"/>
      <c r="P113" s="94"/>
      <c r="Q113" s="94"/>
      <c r="R113" s="94"/>
      <c r="S113" s="94"/>
      <c r="T113" s="94"/>
      <c r="U113" s="94"/>
      <c r="V113" s="94"/>
      <c r="W113" s="94"/>
      <c r="X113" s="94"/>
      <c r="Y113" s="94">
        <f aca="true" t="shared" si="32" ref="Y113:Z115">Y114</f>
        <v>30</v>
      </c>
      <c r="Z113" s="94">
        <f t="shared" si="32"/>
        <v>30</v>
      </c>
      <c r="AA113" s="120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</row>
    <row r="114" spans="1:86" ht="30.75" thickBot="1">
      <c r="A114" s="219" t="s">
        <v>271</v>
      </c>
      <c r="B114" s="93" t="s">
        <v>321</v>
      </c>
      <c r="C114" s="93" t="s">
        <v>143</v>
      </c>
      <c r="D114" s="93" t="s">
        <v>129</v>
      </c>
      <c r="E114" s="93" t="s">
        <v>258</v>
      </c>
      <c r="F114" s="93" t="s">
        <v>284</v>
      </c>
      <c r="G114" s="96"/>
      <c r="H114" s="96"/>
      <c r="I114" s="96"/>
      <c r="J114" s="94"/>
      <c r="K114" s="94"/>
      <c r="L114" s="94"/>
      <c r="M114" s="92"/>
      <c r="N114" s="92"/>
      <c r="O114" s="92"/>
      <c r="P114" s="94"/>
      <c r="Q114" s="94"/>
      <c r="R114" s="94"/>
      <c r="S114" s="94"/>
      <c r="T114" s="94"/>
      <c r="U114" s="94"/>
      <c r="V114" s="94"/>
      <c r="W114" s="94"/>
      <c r="X114" s="94"/>
      <c r="Y114" s="94">
        <f t="shared" si="32"/>
        <v>30</v>
      </c>
      <c r="Z114" s="94">
        <f t="shared" si="32"/>
        <v>30</v>
      </c>
      <c r="AA114" s="120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</row>
    <row r="115" spans="1:86" ht="45.75" thickBot="1">
      <c r="A115" s="219" t="s">
        <v>272</v>
      </c>
      <c r="B115" s="93" t="s">
        <v>321</v>
      </c>
      <c r="C115" s="93" t="s">
        <v>143</v>
      </c>
      <c r="D115" s="93" t="s">
        <v>129</v>
      </c>
      <c r="E115" s="93" t="s">
        <v>258</v>
      </c>
      <c r="F115" s="93" t="s">
        <v>285</v>
      </c>
      <c r="G115" s="96"/>
      <c r="H115" s="96"/>
      <c r="I115" s="96"/>
      <c r="J115" s="94"/>
      <c r="K115" s="94"/>
      <c r="L115" s="94"/>
      <c r="M115" s="92"/>
      <c r="N115" s="92"/>
      <c r="O115" s="92"/>
      <c r="P115" s="94"/>
      <c r="Q115" s="94"/>
      <c r="R115" s="94"/>
      <c r="S115" s="94"/>
      <c r="T115" s="94"/>
      <c r="U115" s="94"/>
      <c r="V115" s="94"/>
      <c r="W115" s="94"/>
      <c r="X115" s="94"/>
      <c r="Y115" s="94">
        <f t="shared" si="32"/>
        <v>30</v>
      </c>
      <c r="Z115" s="94">
        <f t="shared" si="32"/>
        <v>30</v>
      </c>
      <c r="AA115" s="120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</row>
    <row r="116" spans="1:86" ht="71.25" customHeight="1">
      <c r="A116" s="220" t="s">
        <v>302</v>
      </c>
      <c r="B116" s="93" t="s">
        <v>321</v>
      </c>
      <c r="C116" s="93" t="s">
        <v>143</v>
      </c>
      <c r="D116" s="93" t="s">
        <v>129</v>
      </c>
      <c r="E116" s="93" t="s">
        <v>258</v>
      </c>
      <c r="F116" s="93" t="s">
        <v>287</v>
      </c>
      <c r="G116" s="96"/>
      <c r="H116" s="96"/>
      <c r="I116" s="96"/>
      <c r="J116" s="94"/>
      <c r="K116" s="94"/>
      <c r="L116" s="94"/>
      <c r="M116" s="92"/>
      <c r="N116" s="92"/>
      <c r="O116" s="92"/>
      <c r="P116" s="94"/>
      <c r="Q116" s="94"/>
      <c r="R116" s="94"/>
      <c r="S116" s="94"/>
      <c r="T116" s="94"/>
      <c r="U116" s="94"/>
      <c r="V116" s="94"/>
      <c r="W116" s="94"/>
      <c r="X116" s="94"/>
      <c r="Y116" s="94">
        <v>30</v>
      </c>
      <c r="Z116" s="94">
        <v>30</v>
      </c>
      <c r="AA116" s="120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</row>
    <row r="117" spans="1:86" ht="43.5" customHeight="1">
      <c r="A117" s="158" t="s">
        <v>246</v>
      </c>
      <c r="B117" s="157" t="s">
        <v>321</v>
      </c>
      <c r="C117" s="159" t="s">
        <v>148</v>
      </c>
      <c r="D117" s="159" t="s">
        <v>142</v>
      </c>
      <c r="E117" s="159" t="s">
        <v>130</v>
      </c>
      <c r="F117" s="159" t="s">
        <v>128</v>
      </c>
      <c r="G117" s="167" t="e">
        <f>G118+#REF!</f>
        <v>#REF!</v>
      </c>
      <c r="H117" s="167" t="e">
        <f>H118+#REF!</f>
        <v>#REF!</v>
      </c>
      <c r="I117" s="167" t="e">
        <f>I118+#REF!</f>
        <v>#REF!</v>
      </c>
      <c r="J117" s="167" t="e">
        <f>J118+#REF!</f>
        <v>#REF!</v>
      </c>
      <c r="K117" s="167" t="e">
        <f>K118+#REF!</f>
        <v>#REF!</v>
      </c>
      <c r="L117" s="167" t="e">
        <f>L118+#REF!</f>
        <v>#REF!</v>
      </c>
      <c r="M117" s="167" t="e">
        <f>M118+#REF!</f>
        <v>#REF!</v>
      </c>
      <c r="N117" s="167" t="e">
        <f>N118+#REF!</f>
        <v>#REF!</v>
      </c>
      <c r="O117" s="167" t="e">
        <f>O118+#REF!</f>
        <v>#REF!</v>
      </c>
      <c r="P117" s="167" t="e">
        <f>P118+#REF!</f>
        <v>#REF!</v>
      </c>
      <c r="Q117" s="167" t="e">
        <f>Q118+#REF!</f>
        <v>#REF!</v>
      </c>
      <c r="R117" s="167" t="e">
        <f>R118+#REF!</f>
        <v>#REF!</v>
      </c>
      <c r="S117" s="167" t="e">
        <f>S118+#REF!</f>
        <v>#REF!</v>
      </c>
      <c r="T117" s="167" t="e">
        <f>T118+#REF!</f>
        <v>#REF!</v>
      </c>
      <c r="U117" s="167" t="e">
        <f>U118+#REF!</f>
        <v>#REF!</v>
      </c>
      <c r="V117" s="167" t="e">
        <f>V118+#REF!</f>
        <v>#REF!</v>
      </c>
      <c r="W117" s="167" t="e">
        <f>W118+#REF!</f>
        <v>#REF!</v>
      </c>
      <c r="X117" s="167" t="e">
        <f>X118+#REF!</f>
        <v>#REF!</v>
      </c>
      <c r="Y117" s="167">
        <f aca="true" t="shared" si="33" ref="Y117:Z119">Y118</f>
        <v>1218.1</v>
      </c>
      <c r="Z117" s="167">
        <f t="shared" si="33"/>
        <v>1247</v>
      </c>
      <c r="AA117" s="117" t="e">
        <f>AA118+#REF!+#REF!+#REF!+#REF!+#REF!</f>
        <v>#REF!</v>
      </c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</row>
    <row r="118" spans="1:86" ht="15.75">
      <c r="A118" s="133" t="s">
        <v>89</v>
      </c>
      <c r="B118" s="93" t="s">
        <v>321</v>
      </c>
      <c r="C118" s="93" t="s">
        <v>148</v>
      </c>
      <c r="D118" s="93" t="s">
        <v>126</v>
      </c>
      <c r="E118" s="93" t="s">
        <v>130</v>
      </c>
      <c r="F118" s="93" t="s">
        <v>128</v>
      </c>
      <c r="G118" s="199" t="e">
        <f>G119+#REF!</f>
        <v>#REF!</v>
      </c>
      <c r="H118" s="199" t="e">
        <f>H119+#REF!</f>
        <v>#REF!</v>
      </c>
      <c r="I118" s="199" t="e">
        <f>I119+#REF!</f>
        <v>#REF!</v>
      </c>
      <c r="J118" s="199" t="e">
        <f>J119+#REF!</f>
        <v>#REF!</v>
      </c>
      <c r="K118" s="199" t="e">
        <f>K119+#REF!</f>
        <v>#REF!</v>
      </c>
      <c r="L118" s="199" t="e">
        <f>L119+#REF!</f>
        <v>#REF!</v>
      </c>
      <c r="M118" s="92">
        <v>1252</v>
      </c>
      <c r="N118" s="92">
        <v>1252</v>
      </c>
      <c r="O118" s="92">
        <v>0</v>
      </c>
      <c r="P118" s="199" t="e">
        <f>P119+#REF!</f>
        <v>#REF!</v>
      </c>
      <c r="Q118" s="199" t="e">
        <f>Q119+#REF!</f>
        <v>#REF!</v>
      </c>
      <c r="R118" s="199" t="e">
        <f>R119+#REF!</f>
        <v>#REF!</v>
      </c>
      <c r="S118" s="94" t="e">
        <f aca="true" t="shared" si="34" ref="S118:X118">S119</f>
        <v>#REF!</v>
      </c>
      <c r="T118" s="94" t="e">
        <f t="shared" si="34"/>
        <v>#REF!</v>
      </c>
      <c r="U118" s="94" t="e">
        <f t="shared" si="34"/>
        <v>#REF!</v>
      </c>
      <c r="V118" s="94" t="e">
        <f t="shared" si="34"/>
        <v>#REF!</v>
      </c>
      <c r="W118" s="94" t="e">
        <f t="shared" si="34"/>
        <v>#REF!</v>
      </c>
      <c r="X118" s="94" t="e">
        <f t="shared" si="34"/>
        <v>#REF!</v>
      </c>
      <c r="Y118" s="94">
        <f t="shared" si="33"/>
        <v>1218.1</v>
      </c>
      <c r="Z118" s="94">
        <f t="shared" si="33"/>
        <v>1247</v>
      </c>
      <c r="AA118" s="94">
        <f>AA120</f>
        <v>0</v>
      </c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</row>
    <row r="119" spans="1:86" ht="47.25">
      <c r="A119" s="134" t="s">
        <v>240</v>
      </c>
      <c r="B119" s="93" t="s">
        <v>321</v>
      </c>
      <c r="C119" s="93" t="s">
        <v>148</v>
      </c>
      <c r="D119" s="93" t="s">
        <v>126</v>
      </c>
      <c r="E119" s="93">
        <v>4400000</v>
      </c>
      <c r="F119" s="93" t="s">
        <v>128</v>
      </c>
      <c r="G119" s="94">
        <v>1182</v>
      </c>
      <c r="H119" s="94">
        <v>1182</v>
      </c>
      <c r="I119" s="94"/>
      <c r="J119" s="94"/>
      <c r="K119" s="94"/>
      <c r="L119" s="94"/>
      <c r="M119" s="92">
        <v>1182</v>
      </c>
      <c r="N119" s="92">
        <v>1182</v>
      </c>
      <c r="O119" s="92">
        <v>0</v>
      </c>
      <c r="P119" s="94">
        <v>190</v>
      </c>
      <c r="Q119" s="94">
        <v>190</v>
      </c>
      <c r="R119" s="94"/>
      <c r="S119" s="94" t="e">
        <f>#REF!</f>
        <v>#REF!</v>
      </c>
      <c r="T119" s="94" t="e">
        <f>#REF!</f>
        <v>#REF!</v>
      </c>
      <c r="U119" s="94" t="e">
        <f>#REF!</f>
        <v>#REF!</v>
      </c>
      <c r="V119" s="94" t="e">
        <f>#REF!</f>
        <v>#REF!</v>
      </c>
      <c r="W119" s="94" t="e">
        <f>#REF!</f>
        <v>#REF!</v>
      </c>
      <c r="X119" s="94" t="e">
        <f>#REF!</f>
        <v>#REF!</v>
      </c>
      <c r="Y119" s="94">
        <f t="shared" si="33"/>
        <v>1218.1</v>
      </c>
      <c r="Z119" s="94">
        <f t="shared" si="33"/>
        <v>1247</v>
      </c>
      <c r="AA119" s="94">
        <f>AA120</f>
        <v>0</v>
      </c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</row>
    <row r="120" spans="1:86" ht="31.5">
      <c r="A120" s="134" t="s">
        <v>75</v>
      </c>
      <c r="B120" s="93" t="s">
        <v>321</v>
      </c>
      <c r="C120" s="93" t="s">
        <v>148</v>
      </c>
      <c r="D120" s="93" t="s">
        <v>126</v>
      </c>
      <c r="E120" s="93">
        <v>4409900</v>
      </c>
      <c r="F120" s="93" t="s">
        <v>128</v>
      </c>
      <c r="G120" s="94">
        <v>1182</v>
      </c>
      <c r="H120" s="94">
        <v>1182</v>
      </c>
      <c r="I120" s="94"/>
      <c r="J120" s="94"/>
      <c r="K120" s="94"/>
      <c r="L120" s="94"/>
      <c r="M120" s="92">
        <v>1182</v>
      </c>
      <c r="N120" s="92">
        <v>1182</v>
      </c>
      <c r="O120" s="92">
        <v>0</v>
      </c>
      <c r="P120" s="94">
        <v>190</v>
      </c>
      <c r="Q120" s="94">
        <v>190</v>
      </c>
      <c r="R120" s="94"/>
      <c r="S120" s="94" t="e">
        <f>#REF!</f>
        <v>#REF!</v>
      </c>
      <c r="T120" s="94" t="e">
        <f>#REF!</f>
        <v>#REF!</v>
      </c>
      <c r="U120" s="94" t="e">
        <f>#REF!</f>
        <v>#REF!</v>
      </c>
      <c r="V120" s="94" t="e">
        <f>#REF!</f>
        <v>#REF!</v>
      </c>
      <c r="W120" s="94" t="e">
        <f>#REF!</f>
        <v>#REF!</v>
      </c>
      <c r="X120" s="94" t="e">
        <f>#REF!</f>
        <v>#REF!</v>
      </c>
      <c r="Y120" s="94">
        <f>Y121+Y125+Y130</f>
        <v>1218.1</v>
      </c>
      <c r="Z120" s="94">
        <f>Z121+Z125+Z130</f>
        <v>1247</v>
      </c>
      <c r="AA120" s="118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</row>
    <row r="121" spans="1:86" ht="111" thickBot="1">
      <c r="A121" s="207" t="s">
        <v>268</v>
      </c>
      <c r="B121" s="93" t="s">
        <v>321</v>
      </c>
      <c r="C121" s="93" t="s">
        <v>148</v>
      </c>
      <c r="D121" s="93" t="s">
        <v>126</v>
      </c>
      <c r="E121" s="93">
        <v>4409900</v>
      </c>
      <c r="F121" s="93" t="s">
        <v>280</v>
      </c>
      <c r="G121" s="96"/>
      <c r="H121" s="96"/>
      <c r="I121" s="96"/>
      <c r="J121" s="96"/>
      <c r="K121" s="96"/>
      <c r="L121" s="96"/>
      <c r="M121" s="92"/>
      <c r="N121" s="92"/>
      <c r="O121" s="92"/>
      <c r="P121" s="96"/>
      <c r="Q121" s="96"/>
      <c r="R121" s="96"/>
      <c r="S121" s="94"/>
      <c r="T121" s="94"/>
      <c r="U121" s="94"/>
      <c r="V121" s="94"/>
      <c r="W121" s="94"/>
      <c r="X121" s="94"/>
      <c r="Y121" s="94">
        <f>Y122</f>
        <v>887.9</v>
      </c>
      <c r="Z121" s="94">
        <f>Z122</f>
        <v>887.9</v>
      </c>
      <c r="AA121" s="118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</row>
    <row r="122" spans="1:86" ht="60.75" thickBot="1">
      <c r="A122" s="204" t="s">
        <v>304</v>
      </c>
      <c r="B122" s="93" t="s">
        <v>321</v>
      </c>
      <c r="C122" s="93" t="s">
        <v>148</v>
      </c>
      <c r="D122" s="93" t="s">
        <v>126</v>
      </c>
      <c r="E122" s="93">
        <v>4409900</v>
      </c>
      <c r="F122" s="93" t="s">
        <v>303</v>
      </c>
      <c r="G122" s="96" t="e">
        <f aca="true" t="shared" si="35" ref="G122:L122">G118</f>
        <v>#REF!</v>
      </c>
      <c r="H122" s="96" t="e">
        <f t="shared" si="35"/>
        <v>#REF!</v>
      </c>
      <c r="I122" s="96" t="e">
        <f t="shared" si="35"/>
        <v>#REF!</v>
      </c>
      <c r="J122" s="96" t="e">
        <f t="shared" si="35"/>
        <v>#REF!</v>
      </c>
      <c r="K122" s="96" t="e">
        <f t="shared" si="35"/>
        <v>#REF!</v>
      </c>
      <c r="L122" s="96" t="e">
        <f t="shared" si="35"/>
        <v>#REF!</v>
      </c>
      <c r="M122" s="92">
        <v>5481.1</v>
      </c>
      <c r="N122" s="92">
        <v>5481.1</v>
      </c>
      <c r="O122" s="92">
        <v>0</v>
      </c>
      <c r="P122" s="96" t="e">
        <f>P118</f>
        <v>#REF!</v>
      </c>
      <c r="Q122" s="96" t="e">
        <f>Q118</f>
        <v>#REF!</v>
      </c>
      <c r="R122" s="96" t="e">
        <f>R118</f>
        <v>#REF!</v>
      </c>
      <c r="S122" s="96">
        <v>3924</v>
      </c>
      <c r="T122" s="94">
        <f>3703+221+157</f>
        <v>4081</v>
      </c>
      <c r="U122" s="94">
        <v>3321</v>
      </c>
      <c r="V122" s="94">
        <v>694.4</v>
      </c>
      <c r="W122" s="95">
        <f>U122/T122</f>
        <v>0.8137711345258515</v>
      </c>
      <c r="X122" s="142">
        <f>U122/V122</f>
        <v>4.782546082949309</v>
      </c>
      <c r="Y122" s="96">
        <f>Y123+Y124</f>
        <v>887.9</v>
      </c>
      <c r="Z122" s="96">
        <f>Z123+Z124</f>
        <v>887.9</v>
      </c>
      <c r="AA122" s="118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</row>
    <row r="123" spans="1:86" ht="30.75" thickBot="1">
      <c r="A123" s="205" t="s">
        <v>305</v>
      </c>
      <c r="B123" s="93" t="s">
        <v>321</v>
      </c>
      <c r="C123" s="93" t="s">
        <v>148</v>
      </c>
      <c r="D123" s="93" t="s">
        <v>126</v>
      </c>
      <c r="E123" s="93">
        <v>4409900</v>
      </c>
      <c r="F123" s="93" t="s">
        <v>306</v>
      </c>
      <c r="G123" s="96"/>
      <c r="H123" s="96"/>
      <c r="I123" s="96"/>
      <c r="J123" s="96"/>
      <c r="K123" s="96"/>
      <c r="L123" s="96"/>
      <c r="M123" s="92"/>
      <c r="N123" s="92"/>
      <c r="O123" s="92"/>
      <c r="P123" s="96"/>
      <c r="Q123" s="96"/>
      <c r="R123" s="96"/>
      <c r="S123" s="96"/>
      <c r="T123" s="94"/>
      <c r="U123" s="94"/>
      <c r="V123" s="94"/>
      <c r="W123" s="95"/>
      <c r="X123" s="142"/>
      <c r="Y123" s="94">
        <v>886.9</v>
      </c>
      <c r="Z123" s="94">
        <v>886.9</v>
      </c>
      <c r="AA123" s="118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</row>
    <row r="124" spans="1:86" ht="81.75" customHeight="1" thickBot="1">
      <c r="A124" s="205" t="s">
        <v>307</v>
      </c>
      <c r="B124" s="93" t="s">
        <v>321</v>
      </c>
      <c r="C124" s="93" t="s">
        <v>148</v>
      </c>
      <c r="D124" s="93" t="s">
        <v>126</v>
      </c>
      <c r="E124" s="93">
        <v>4409900</v>
      </c>
      <c r="F124" s="93" t="s">
        <v>308</v>
      </c>
      <c r="G124" s="96"/>
      <c r="H124" s="96"/>
      <c r="I124" s="96"/>
      <c r="J124" s="96"/>
      <c r="K124" s="96"/>
      <c r="L124" s="96"/>
      <c r="M124" s="92"/>
      <c r="N124" s="92"/>
      <c r="O124" s="92"/>
      <c r="P124" s="96"/>
      <c r="Q124" s="96"/>
      <c r="R124" s="96"/>
      <c r="S124" s="96"/>
      <c r="T124" s="94"/>
      <c r="U124" s="94"/>
      <c r="V124" s="94"/>
      <c r="W124" s="95"/>
      <c r="X124" s="142"/>
      <c r="Y124" s="94">
        <v>1</v>
      </c>
      <c r="Z124" s="94">
        <v>1</v>
      </c>
      <c r="AA124" s="118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</row>
    <row r="125" spans="1:86" ht="30.75" thickBot="1">
      <c r="A125" s="205" t="s">
        <v>271</v>
      </c>
      <c r="B125" s="93" t="s">
        <v>321</v>
      </c>
      <c r="C125" s="93" t="s">
        <v>148</v>
      </c>
      <c r="D125" s="93" t="s">
        <v>126</v>
      </c>
      <c r="E125" s="93">
        <v>4409900</v>
      </c>
      <c r="F125" s="93" t="s">
        <v>284</v>
      </c>
      <c r="G125" s="96"/>
      <c r="H125" s="96"/>
      <c r="I125" s="96"/>
      <c r="J125" s="96"/>
      <c r="K125" s="96"/>
      <c r="L125" s="96"/>
      <c r="M125" s="92"/>
      <c r="N125" s="92"/>
      <c r="O125" s="92"/>
      <c r="P125" s="96"/>
      <c r="Q125" s="96"/>
      <c r="R125" s="96"/>
      <c r="S125" s="96"/>
      <c r="T125" s="94"/>
      <c r="U125" s="94"/>
      <c r="V125" s="94"/>
      <c r="W125" s="95"/>
      <c r="X125" s="142"/>
      <c r="Y125" s="96">
        <f>Y126</f>
        <v>323.7</v>
      </c>
      <c r="Z125" s="96">
        <f>Z126</f>
        <v>352.6</v>
      </c>
      <c r="AA125" s="118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</row>
    <row r="126" spans="1:86" ht="45.75" thickBot="1">
      <c r="A126" s="205" t="s">
        <v>272</v>
      </c>
      <c r="B126" s="93" t="s">
        <v>321</v>
      </c>
      <c r="C126" s="93" t="s">
        <v>148</v>
      </c>
      <c r="D126" s="93" t="s">
        <v>126</v>
      </c>
      <c r="E126" s="93">
        <v>4409900</v>
      </c>
      <c r="F126" s="93" t="s">
        <v>285</v>
      </c>
      <c r="G126" s="96"/>
      <c r="H126" s="96"/>
      <c r="I126" s="96"/>
      <c r="J126" s="96"/>
      <c r="K126" s="96"/>
      <c r="L126" s="96"/>
      <c r="M126" s="92"/>
      <c r="N126" s="92"/>
      <c r="O126" s="92"/>
      <c r="P126" s="96"/>
      <c r="Q126" s="96"/>
      <c r="R126" s="96"/>
      <c r="S126" s="96"/>
      <c r="T126" s="94"/>
      <c r="U126" s="94"/>
      <c r="V126" s="94"/>
      <c r="W126" s="95"/>
      <c r="X126" s="142"/>
      <c r="Y126" s="96">
        <f>Y127+Y129+Y128</f>
        <v>323.7</v>
      </c>
      <c r="Z126" s="96">
        <f>Z127+Z129+Z128</f>
        <v>352.6</v>
      </c>
      <c r="AA126" s="118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</row>
    <row r="127" spans="1:86" ht="45.75" thickBot="1">
      <c r="A127" s="205" t="s">
        <v>273</v>
      </c>
      <c r="B127" s="93" t="s">
        <v>321</v>
      </c>
      <c r="C127" s="93" t="s">
        <v>148</v>
      </c>
      <c r="D127" s="93" t="s">
        <v>126</v>
      </c>
      <c r="E127" s="93">
        <v>4409900</v>
      </c>
      <c r="F127" s="93" t="s">
        <v>286</v>
      </c>
      <c r="G127" s="96"/>
      <c r="H127" s="96"/>
      <c r="I127" s="96"/>
      <c r="J127" s="96"/>
      <c r="K127" s="96"/>
      <c r="L127" s="96"/>
      <c r="M127" s="92"/>
      <c r="N127" s="92"/>
      <c r="O127" s="92"/>
      <c r="P127" s="96"/>
      <c r="Q127" s="96"/>
      <c r="R127" s="96"/>
      <c r="S127" s="96"/>
      <c r="T127" s="94"/>
      <c r="U127" s="94"/>
      <c r="V127" s="94"/>
      <c r="W127" s="95"/>
      <c r="X127" s="142"/>
      <c r="Y127" s="94">
        <v>80</v>
      </c>
      <c r="Z127" s="94">
        <v>80</v>
      </c>
      <c r="AA127" s="118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</row>
    <row r="128" spans="1:86" ht="75.75" thickBot="1">
      <c r="A128" s="205" t="s">
        <v>293</v>
      </c>
      <c r="B128" s="93" t="s">
        <v>321</v>
      </c>
      <c r="C128" s="93" t="s">
        <v>148</v>
      </c>
      <c r="D128" s="93" t="s">
        <v>126</v>
      </c>
      <c r="E128" s="93">
        <v>4409900</v>
      </c>
      <c r="F128" s="93" t="s">
        <v>294</v>
      </c>
      <c r="G128" s="96"/>
      <c r="H128" s="96"/>
      <c r="I128" s="96"/>
      <c r="J128" s="96"/>
      <c r="K128" s="96"/>
      <c r="L128" s="96"/>
      <c r="M128" s="92"/>
      <c r="N128" s="92"/>
      <c r="O128" s="92"/>
      <c r="P128" s="96"/>
      <c r="Q128" s="96"/>
      <c r="R128" s="96"/>
      <c r="S128" s="96"/>
      <c r="T128" s="94"/>
      <c r="U128" s="94"/>
      <c r="V128" s="94"/>
      <c r="W128" s="95"/>
      <c r="X128" s="142"/>
      <c r="Y128" s="94"/>
      <c r="Z128" s="94"/>
      <c r="AA128" s="118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</row>
    <row r="129" spans="1:86" ht="45.75" thickBot="1">
      <c r="A129" s="205" t="s">
        <v>274</v>
      </c>
      <c r="B129" s="93" t="s">
        <v>321</v>
      </c>
      <c r="C129" s="93" t="s">
        <v>148</v>
      </c>
      <c r="D129" s="93" t="s">
        <v>126</v>
      </c>
      <c r="E129" s="93">
        <v>4409900</v>
      </c>
      <c r="F129" s="93" t="s">
        <v>287</v>
      </c>
      <c r="G129" s="96"/>
      <c r="H129" s="96"/>
      <c r="I129" s="96"/>
      <c r="J129" s="96"/>
      <c r="K129" s="96"/>
      <c r="L129" s="96"/>
      <c r="M129" s="92"/>
      <c r="N129" s="92"/>
      <c r="O129" s="92"/>
      <c r="P129" s="96"/>
      <c r="Q129" s="96"/>
      <c r="R129" s="96"/>
      <c r="S129" s="96"/>
      <c r="T129" s="94"/>
      <c r="U129" s="94"/>
      <c r="V129" s="94"/>
      <c r="W129" s="95"/>
      <c r="X129" s="142"/>
      <c r="Y129" s="94">
        <v>243.7</v>
      </c>
      <c r="Z129" s="94">
        <v>272.6</v>
      </c>
      <c r="AA129" s="118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</row>
    <row r="130" spans="1:86" ht="16.5" thickBot="1">
      <c r="A130" s="205" t="s">
        <v>275</v>
      </c>
      <c r="B130" s="93" t="s">
        <v>321</v>
      </c>
      <c r="C130" s="93" t="s">
        <v>148</v>
      </c>
      <c r="D130" s="93" t="s">
        <v>126</v>
      </c>
      <c r="E130" s="93">
        <v>4409900</v>
      </c>
      <c r="F130" s="93" t="s">
        <v>288</v>
      </c>
      <c r="G130" s="96"/>
      <c r="H130" s="96"/>
      <c r="I130" s="96"/>
      <c r="J130" s="96"/>
      <c r="K130" s="96"/>
      <c r="L130" s="96"/>
      <c r="M130" s="92"/>
      <c r="N130" s="92"/>
      <c r="O130" s="92"/>
      <c r="P130" s="96"/>
      <c r="Q130" s="96"/>
      <c r="R130" s="96"/>
      <c r="S130" s="96"/>
      <c r="T130" s="94"/>
      <c r="U130" s="94"/>
      <c r="V130" s="94"/>
      <c r="W130" s="95"/>
      <c r="X130" s="142"/>
      <c r="Y130" s="96">
        <f>Y131</f>
        <v>6.5</v>
      </c>
      <c r="Z130" s="96">
        <f>Z131</f>
        <v>6.5</v>
      </c>
      <c r="AA130" s="118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</row>
    <row r="131" spans="1:86" ht="16.5" thickBot="1">
      <c r="A131" s="205" t="s">
        <v>276</v>
      </c>
      <c r="B131" s="93" t="s">
        <v>321</v>
      </c>
      <c r="C131" s="93" t="s">
        <v>148</v>
      </c>
      <c r="D131" s="93" t="s">
        <v>126</v>
      </c>
      <c r="E131" s="93">
        <v>4409900</v>
      </c>
      <c r="F131" s="93" t="s">
        <v>289</v>
      </c>
      <c r="G131" s="96"/>
      <c r="H131" s="96"/>
      <c r="I131" s="96"/>
      <c r="J131" s="96"/>
      <c r="K131" s="96"/>
      <c r="L131" s="96"/>
      <c r="M131" s="92"/>
      <c r="N131" s="92"/>
      <c r="O131" s="92"/>
      <c r="P131" s="96"/>
      <c r="Q131" s="96"/>
      <c r="R131" s="96"/>
      <c r="S131" s="96"/>
      <c r="T131" s="94"/>
      <c r="U131" s="94"/>
      <c r="V131" s="94"/>
      <c r="W131" s="95"/>
      <c r="X131" s="142"/>
      <c r="Y131" s="96">
        <f>Y132+Y133</f>
        <v>6.5</v>
      </c>
      <c r="Z131" s="96">
        <f>Z132+Z133</f>
        <v>6.5</v>
      </c>
      <c r="AA131" s="118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</row>
    <row r="132" spans="1:86" ht="30.75" thickBot="1">
      <c r="A132" s="205" t="s">
        <v>277</v>
      </c>
      <c r="B132" s="93" t="s">
        <v>321</v>
      </c>
      <c r="C132" s="93" t="s">
        <v>148</v>
      </c>
      <c r="D132" s="93" t="s">
        <v>126</v>
      </c>
      <c r="E132" s="93">
        <v>4409900</v>
      </c>
      <c r="F132" s="93" t="s">
        <v>290</v>
      </c>
      <c r="G132" s="96"/>
      <c r="H132" s="96"/>
      <c r="I132" s="96"/>
      <c r="J132" s="96"/>
      <c r="K132" s="96"/>
      <c r="L132" s="96"/>
      <c r="M132" s="92"/>
      <c r="N132" s="92"/>
      <c r="O132" s="92"/>
      <c r="P132" s="96"/>
      <c r="Q132" s="96"/>
      <c r="R132" s="96"/>
      <c r="S132" s="96"/>
      <c r="T132" s="94"/>
      <c r="U132" s="94"/>
      <c r="V132" s="94"/>
      <c r="W132" s="95"/>
      <c r="X132" s="142"/>
      <c r="Y132" s="94">
        <v>0.5</v>
      </c>
      <c r="Z132" s="94">
        <v>0.5</v>
      </c>
      <c r="AA132" s="118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</row>
    <row r="133" spans="1:86" ht="30.75" thickBot="1">
      <c r="A133" s="205" t="s">
        <v>278</v>
      </c>
      <c r="B133" s="93" t="s">
        <v>321</v>
      </c>
      <c r="C133" s="93" t="s">
        <v>148</v>
      </c>
      <c r="D133" s="93" t="s">
        <v>126</v>
      </c>
      <c r="E133" s="93">
        <v>4409900</v>
      </c>
      <c r="F133" s="93" t="s">
        <v>291</v>
      </c>
      <c r="G133" s="96"/>
      <c r="H133" s="96"/>
      <c r="I133" s="96"/>
      <c r="J133" s="96"/>
      <c r="K133" s="96"/>
      <c r="L133" s="96"/>
      <c r="M133" s="92"/>
      <c r="N133" s="92"/>
      <c r="O133" s="92"/>
      <c r="P133" s="96"/>
      <c r="Q133" s="96"/>
      <c r="R133" s="96"/>
      <c r="S133" s="96"/>
      <c r="T133" s="94"/>
      <c r="U133" s="94"/>
      <c r="V133" s="94"/>
      <c r="W133" s="95"/>
      <c r="X133" s="142"/>
      <c r="Y133" s="94">
        <v>6</v>
      </c>
      <c r="Z133" s="94">
        <v>6</v>
      </c>
      <c r="AA133" s="118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</row>
    <row r="134" spans="1:86" ht="24" customHeight="1">
      <c r="A134" s="223" t="s">
        <v>104</v>
      </c>
      <c r="B134" s="224" t="s">
        <v>321</v>
      </c>
      <c r="C134" s="224" t="s">
        <v>10</v>
      </c>
      <c r="D134" s="224" t="s">
        <v>142</v>
      </c>
      <c r="E134" s="224" t="s">
        <v>130</v>
      </c>
      <c r="F134" s="224" t="s">
        <v>128</v>
      </c>
      <c r="G134" s="225"/>
      <c r="H134" s="225"/>
      <c r="I134" s="225"/>
      <c r="J134" s="225"/>
      <c r="K134" s="225"/>
      <c r="L134" s="225"/>
      <c r="M134" s="226"/>
      <c r="N134" s="226"/>
      <c r="O134" s="226"/>
      <c r="P134" s="225"/>
      <c r="Q134" s="225"/>
      <c r="R134" s="225"/>
      <c r="S134" s="225" t="e">
        <f>S135</f>
        <v>#REF!</v>
      </c>
      <c r="T134" s="225" t="e">
        <f>T135</f>
        <v>#REF!</v>
      </c>
      <c r="U134" s="225"/>
      <c r="V134" s="225"/>
      <c r="W134" s="227"/>
      <c r="X134" s="228"/>
      <c r="Y134" s="225">
        <f aca="true" t="shared" si="36" ref="Y134:Z139">Y135</f>
        <v>10</v>
      </c>
      <c r="Z134" s="225">
        <f t="shared" si="36"/>
        <v>10</v>
      </c>
      <c r="AA134" s="118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</row>
    <row r="135" spans="1:86" ht="15.75">
      <c r="A135" s="136" t="s">
        <v>1</v>
      </c>
      <c r="B135" s="93" t="s">
        <v>321</v>
      </c>
      <c r="C135" s="93" t="s">
        <v>10</v>
      </c>
      <c r="D135" s="93" t="s">
        <v>126</v>
      </c>
      <c r="E135" s="93" t="s">
        <v>130</v>
      </c>
      <c r="F135" s="93" t="s">
        <v>128</v>
      </c>
      <c r="G135" s="94">
        <v>60</v>
      </c>
      <c r="H135" s="94">
        <v>60</v>
      </c>
      <c r="I135" s="94"/>
      <c r="J135" s="94">
        <v>10</v>
      </c>
      <c r="K135" s="94">
        <v>10</v>
      </c>
      <c r="L135" s="94"/>
      <c r="M135" s="92">
        <v>70</v>
      </c>
      <c r="N135" s="92">
        <v>70</v>
      </c>
      <c r="O135" s="92">
        <v>0</v>
      </c>
      <c r="P135" s="94">
        <v>50</v>
      </c>
      <c r="Q135" s="94">
        <v>50</v>
      </c>
      <c r="R135" s="94"/>
      <c r="S135" s="94" t="e">
        <f>#REF!</f>
        <v>#REF!</v>
      </c>
      <c r="T135" s="94" t="e">
        <f>#REF!</f>
        <v>#REF!</v>
      </c>
      <c r="U135" s="94" t="e">
        <f>#REF!</f>
        <v>#REF!</v>
      </c>
      <c r="V135" s="94" t="e">
        <f>#REF!</f>
        <v>#REF!</v>
      </c>
      <c r="W135" s="94" t="e">
        <f>#REF!</f>
        <v>#REF!</v>
      </c>
      <c r="X135" s="94" t="e">
        <f>#REF!</f>
        <v>#REF!</v>
      </c>
      <c r="Y135" s="94">
        <f t="shared" si="36"/>
        <v>10</v>
      </c>
      <c r="Z135" s="94">
        <f t="shared" si="36"/>
        <v>10</v>
      </c>
      <c r="AA135" s="118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</row>
    <row r="136" spans="1:86" ht="31.5">
      <c r="A136" s="135" t="s">
        <v>105</v>
      </c>
      <c r="B136" s="93" t="s">
        <v>321</v>
      </c>
      <c r="C136" s="93" t="s">
        <v>10</v>
      </c>
      <c r="D136" s="93" t="s">
        <v>126</v>
      </c>
      <c r="E136" s="93">
        <v>5120000</v>
      </c>
      <c r="F136" s="93" t="s">
        <v>128</v>
      </c>
      <c r="G136" s="94">
        <v>60</v>
      </c>
      <c r="H136" s="94">
        <v>60</v>
      </c>
      <c r="I136" s="94"/>
      <c r="J136" s="94">
        <v>10</v>
      </c>
      <c r="K136" s="94">
        <v>10</v>
      </c>
      <c r="L136" s="94"/>
      <c r="M136" s="92">
        <v>70</v>
      </c>
      <c r="N136" s="92">
        <v>70</v>
      </c>
      <c r="O136" s="92">
        <v>0</v>
      </c>
      <c r="P136" s="94">
        <v>50</v>
      </c>
      <c r="Q136" s="94">
        <v>50</v>
      </c>
      <c r="R136" s="94"/>
      <c r="S136" s="94" t="e">
        <f>#REF!</f>
        <v>#REF!</v>
      </c>
      <c r="T136" s="94" t="e">
        <f>#REF!</f>
        <v>#REF!</v>
      </c>
      <c r="U136" s="94" t="e">
        <f>#REF!</f>
        <v>#REF!</v>
      </c>
      <c r="V136" s="94" t="e">
        <f>#REF!</f>
        <v>#REF!</v>
      </c>
      <c r="W136" s="94" t="e">
        <f>#REF!</f>
        <v>#REF!</v>
      </c>
      <c r="X136" s="94" t="e">
        <f>#REF!</f>
        <v>#REF!</v>
      </c>
      <c r="Y136" s="94">
        <f t="shared" si="36"/>
        <v>10</v>
      </c>
      <c r="Z136" s="94">
        <f t="shared" si="36"/>
        <v>10</v>
      </c>
      <c r="AA136" s="118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</row>
    <row r="137" spans="1:86" ht="63">
      <c r="A137" s="135" t="s">
        <v>260</v>
      </c>
      <c r="B137" s="93" t="s">
        <v>321</v>
      </c>
      <c r="C137" s="93" t="s">
        <v>10</v>
      </c>
      <c r="D137" s="93" t="s">
        <v>126</v>
      </c>
      <c r="E137" s="93">
        <v>5129700</v>
      </c>
      <c r="F137" s="93" t="s">
        <v>128</v>
      </c>
      <c r="G137" s="94">
        <v>60</v>
      </c>
      <c r="H137" s="94">
        <v>60</v>
      </c>
      <c r="I137" s="94"/>
      <c r="J137" s="94">
        <v>10</v>
      </c>
      <c r="K137" s="94">
        <v>10</v>
      </c>
      <c r="L137" s="94"/>
      <c r="M137" s="92">
        <v>70</v>
      </c>
      <c r="N137" s="92">
        <v>70</v>
      </c>
      <c r="O137" s="92">
        <v>0</v>
      </c>
      <c r="P137" s="94">
        <v>50</v>
      </c>
      <c r="Q137" s="94">
        <v>50</v>
      </c>
      <c r="R137" s="94"/>
      <c r="S137" s="94" t="e">
        <f>#REF!</f>
        <v>#REF!</v>
      </c>
      <c r="T137" s="94" t="e">
        <f>#REF!</f>
        <v>#REF!</v>
      </c>
      <c r="U137" s="94" t="e">
        <f>#REF!</f>
        <v>#REF!</v>
      </c>
      <c r="V137" s="94" t="e">
        <f>#REF!</f>
        <v>#REF!</v>
      </c>
      <c r="W137" s="94" t="e">
        <f>#REF!</f>
        <v>#REF!</v>
      </c>
      <c r="X137" s="94" t="e">
        <f>#REF!</f>
        <v>#REF!</v>
      </c>
      <c r="Y137" s="94">
        <f t="shared" si="36"/>
        <v>10</v>
      </c>
      <c r="Z137" s="94">
        <f t="shared" si="36"/>
        <v>10</v>
      </c>
      <c r="AA137" s="118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</row>
    <row r="138" spans="1:86" ht="30.75" thickBot="1">
      <c r="A138" s="205" t="s">
        <v>271</v>
      </c>
      <c r="B138" s="93" t="s">
        <v>321</v>
      </c>
      <c r="C138" s="93" t="s">
        <v>10</v>
      </c>
      <c r="D138" s="93" t="s">
        <v>126</v>
      </c>
      <c r="E138" s="93">
        <v>5129700</v>
      </c>
      <c r="F138" s="93" t="s">
        <v>284</v>
      </c>
      <c r="G138" s="94"/>
      <c r="H138" s="94"/>
      <c r="I138" s="94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4"/>
      <c r="X138" s="94"/>
      <c r="Y138" s="94">
        <f t="shared" si="36"/>
        <v>10</v>
      </c>
      <c r="Z138" s="94">
        <f t="shared" si="36"/>
        <v>10</v>
      </c>
      <c r="AA138" s="118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</row>
    <row r="139" spans="1:86" ht="45.75" thickBot="1">
      <c r="A139" s="205" t="s">
        <v>272</v>
      </c>
      <c r="B139" s="93" t="s">
        <v>321</v>
      </c>
      <c r="C139" s="93" t="s">
        <v>10</v>
      </c>
      <c r="D139" s="93" t="s">
        <v>126</v>
      </c>
      <c r="E139" s="93">
        <v>5129700</v>
      </c>
      <c r="F139" s="93" t="s">
        <v>285</v>
      </c>
      <c r="G139" s="94"/>
      <c r="H139" s="94"/>
      <c r="I139" s="94"/>
      <c r="J139" s="94"/>
      <c r="K139" s="94"/>
      <c r="L139" s="94"/>
      <c r="M139" s="92"/>
      <c r="N139" s="92"/>
      <c r="O139" s="92"/>
      <c r="P139" s="94"/>
      <c r="Q139" s="94"/>
      <c r="R139" s="94"/>
      <c r="S139" s="94"/>
      <c r="T139" s="94"/>
      <c r="U139" s="94"/>
      <c r="V139" s="94"/>
      <c r="W139" s="94"/>
      <c r="X139" s="94"/>
      <c r="Y139" s="94">
        <f t="shared" si="36"/>
        <v>10</v>
      </c>
      <c r="Z139" s="94">
        <f t="shared" si="36"/>
        <v>10</v>
      </c>
      <c r="AA139" s="118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</row>
    <row r="140" spans="1:86" ht="45.75" thickBot="1">
      <c r="A140" s="205" t="s">
        <v>274</v>
      </c>
      <c r="B140" s="93" t="s">
        <v>321</v>
      </c>
      <c r="C140" s="93" t="s">
        <v>10</v>
      </c>
      <c r="D140" s="93" t="s">
        <v>126</v>
      </c>
      <c r="E140" s="93">
        <v>5129700</v>
      </c>
      <c r="F140" s="93" t="s">
        <v>287</v>
      </c>
      <c r="G140" s="94"/>
      <c r="H140" s="94"/>
      <c r="I140" s="94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4"/>
      <c r="X140" s="94"/>
      <c r="Y140" s="94">
        <v>10</v>
      </c>
      <c r="Z140" s="94">
        <v>10</v>
      </c>
      <c r="AA140" s="118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</row>
    <row r="141" spans="1:86" ht="21.75" customHeight="1">
      <c r="A141" s="158" t="s">
        <v>0</v>
      </c>
      <c r="B141" s="157" t="s">
        <v>321</v>
      </c>
      <c r="C141" s="159" t="s">
        <v>206</v>
      </c>
      <c r="D141" s="159" t="s">
        <v>142</v>
      </c>
      <c r="E141" s="176" t="s">
        <v>130</v>
      </c>
      <c r="F141" s="159" t="s">
        <v>128</v>
      </c>
      <c r="G141" s="177"/>
      <c r="H141" s="167"/>
      <c r="I141" s="167"/>
      <c r="J141" s="177"/>
      <c r="K141" s="177"/>
      <c r="L141" s="177"/>
      <c r="M141" s="167"/>
      <c r="N141" s="167"/>
      <c r="O141" s="167"/>
      <c r="P141" s="177"/>
      <c r="Q141" s="177"/>
      <c r="R141" s="177"/>
      <c r="S141" s="177" t="e">
        <f aca="true" t="shared" si="37" ref="S141:Z142">S142</f>
        <v>#REF!</v>
      </c>
      <c r="T141" s="177" t="e">
        <f t="shared" si="37"/>
        <v>#REF!</v>
      </c>
      <c r="U141" s="177" t="e">
        <f t="shared" si="37"/>
        <v>#REF!</v>
      </c>
      <c r="V141" s="177" t="e">
        <f t="shared" si="37"/>
        <v>#REF!</v>
      </c>
      <c r="W141" s="177" t="e">
        <f t="shared" si="37"/>
        <v>#REF!</v>
      </c>
      <c r="X141" s="177" t="e">
        <f t="shared" si="37"/>
        <v>#REF!</v>
      </c>
      <c r="Y141" s="177">
        <f t="shared" si="37"/>
        <v>1.3</v>
      </c>
      <c r="Z141" s="177">
        <f t="shared" si="37"/>
        <v>1</v>
      </c>
      <c r="AA141" s="118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</row>
    <row r="142" spans="1:86" ht="15.75">
      <c r="A142" s="42" t="s">
        <v>204</v>
      </c>
      <c r="B142" s="93" t="s">
        <v>321</v>
      </c>
      <c r="C142" s="93" t="s">
        <v>206</v>
      </c>
      <c r="D142" s="93" t="s">
        <v>127</v>
      </c>
      <c r="E142" s="93" t="s">
        <v>130</v>
      </c>
      <c r="F142" s="93" t="s">
        <v>128</v>
      </c>
      <c r="G142" s="94"/>
      <c r="H142" s="94"/>
      <c r="I142" s="94"/>
      <c r="J142" s="94"/>
      <c r="K142" s="94"/>
      <c r="L142" s="94"/>
      <c r="M142" s="92"/>
      <c r="N142" s="92"/>
      <c r="O142" s="92"/>
      <c r="P142" s="94"/>
      <c r="Q142" s="94"/>
      <c r="R142" s="94"/>
      <c r="S142" s="94" t="e">
        <f t="shared" si="37"/>
        <v>#REF!</v>
      </c>
      <c r="T142" s="94" t="e">
        <f t="shared" si="37"/>
        <v>#REF!</v>
      </c>
      <c r="U142" s="94" t="e">
        <f t="shared" si="37"/>
        <v>#REF!</v>
      </c>
      <c r="V142" s="94" t="e">
        <f t="shared" si="37"/>
        <v>#REF!</v>
      </c>
      <c r="W142" s="94" t="e">
        <f t="shared" si="37"/>
        <v>#REF!</v>
      </c>
      <c r="X142" s="94" t="e">
        <f t="shared" si="37"/>
        <v>#REF!</v>
      </c>
      <c r="Y142" s="94">
        <f t="shared" si="37"/>
        <v>1.3</v>
      </c>
      <c r="Z142" s="94">
        <f t="shared" si="37"/>
        <v>1</v>
      </c>
      <c r="AA142" s="118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</row>
    <row r="143" spans="1:86" ht="15.75">
      <c r="A143" s="200" t="s">
        <v>0</v>
      </c>
      <c r="B143" s="93" t="s">
        <v>321</v>
      </c>
      <c r="C143" s="93" t="s">
        <v>206</v>
      </c>
      <c r="D143" s="93" t="s">
        <v>127</v>
      </c>
      <c r="E143" s="93" t="s">
        <v>261</v>
      </c>
      <c r="F143" s="93" t="s">
        <v>128</v>
      </c>
      <c r="G143" s="94">
        <v>280</v>
      </c>
      <c r="H143" s="94">
        <v>280</v>
      </c>
      <c r="I143" s="94"/>
      <c r="J143" s="94"/>
      <c r="K143" s="94"/>
      <c r="L143" s="94"/>
      <c r="M143" s="92">
        <v>280</v>
      </c>
      <c r="N143" s="92">
        <v>280</v>
      </c>
      <c r="O143" s="92">
        <v>0</v>
      </c>
      <c r="P143" s="94">
        <v>34</v>
      </c>
      <c r="Q143" s="94">
        <v>34</v>
      </c>
      <c r="R143" s="94"/>
      <c r="S143" s="94" t="e">
        <f>#REF!</f>
        <v>#REF!</v>
      </c>
      <c r="T143" s="94" t="e">
        <f>#REF!</f>
        <v>#REF!</v>
      </c>
      <c r="U143" s="94" t="e">
        <f>#REF!</f>
        <v>#REF!</v>
      </c>
      <c r="V143" s="94" t="e">
        <f>#REF!</f>
        <v>#REF!</v>
      </c>
      <c r="W143" s="94" t="e">
        <f>#REF!</f>
        <v>#REF!</v>
      </c>
      <c r="X143" s="94" t="e">
        <f>#REF!</f>
        <v>#REF!</v>
      </c>
      <c r="Y143" s="94">
        <f aca="true" t="shared" si="38" ref="Y143:Z147">Y144</f>
        <v>1.3</v>
      </c>
      <c r="Z143" s="94">
        <f t="shared" si="38"/>
        <v>1</v>
      </c>
      <c r="AA143" s="118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</row>
    <row r="144" spans="1:86" ht="31.5">
      <c r="A144" s="200" t="s">
        <v>262</v>
      </c>
      <c r="B144" s="93" t="s">
        <v>321</v>
      </c>
      <c r="C144" s="93" t="s">
        <v>206</v>
      </c>
      <c r="D144" s="93" t="s">
        <v>127</v>
      </c>
      <c r="E144" s="93" t="s">
        <v>263</v>
      </c>
      <c r="F144" s="93" t="s">
        <v>128</v>
      </c>
      <c r="G144" s="94">
        <v>280</v>
      </c>
      <c r="H144" s="94">
        <v>280</v>
      </c>
      <c r="I144" s="94"/>
      <c r="J144" s="94"/>
      <c r="K144" s="94"/>
      <c r="L144" s="94"/>
      <c r="M144" s="92">
        <v>280</v>
      </c>
      <c r="N144" s="92">
        <v>280</v>
      </c>
      <c r="O144" s="92">
        <v>0</v>
      </c>
      <c r="P144" s="94">
        <v>34</v>
      </c>
      <c r="Q144" s="94">
        <v>34</v>
      </c>
      <c r="R144" s="94"/>
      <c r="S144" s="94" t="e">
        <f>#REF!</f>
        <v>#REF!</v>
      </c>
      <c r="T144" s="94" t="e">
        <f>#REF!</f>
        <v>#REF!</v>
      </c>
      <c r="U144" s="94" t="e">
        <f>#REF!</f>
        <v>#REF!</v>
      </c>
      <c r="V144" s="94" t="e">
        <f>#REF!</f>
        <v>#REF!</v>
      </c>
      <c r="W144" s="94" t="e">
        <f>#REF!</f>
        <v>#REF!</v>
      </c>
      <c r="X144" s="94" t="e">
        <f>#REF!</f>
        <v>#REF!</v>
      </c>
      <c r="Y144" s="94">
        <f t="shared" si="38"/>
        <v>1.3</v>
      </c>
      <c r="Z144" s="94">
        <f t="shared" si="38"/>
        <v>1</v>
      </c>
      <c r="AA144" s="118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</row>
    <row r="145" spans="1:86" ht="47.25">
      <c r="A145" s="201" t="s">
        <v>205</v>
      </c>
      <c r="B145" s="93" t="s">
        <v>321</v>
      </c>
      <c r="C145" s="93" t="s">
        <v>206</v>
      </c>
      <c r="D145" s="93" t="s">
        <v>127</v>
      </c>
      <c r="E145" s="93" t="s">
        <v>264</v>
      </c>
      <c r="F145" s="93" t="s">
        <v>128</v>
      </c>
      <c r="G145" s="94"/>
      <c r="H145" s="94"/>
      <c r="I145" s="94"/>
      <c r="J145" s="94"/>
      <c r="K145" s="94"/>
      <c r="L145" s="94"/>
      <c r="M145" s="92"/>
      <c r="N145" s="92"/>
      <c r="O145" s="92"/>
      <c r="P145" s="94">
        <v>34</v>
      </c>
      <c r="Q145" s="94">
        <v>34</v>
      </c>
      <c r="R145" s="94"/>
      <c r="S145" s="94" t="e">
        <f>#REF!</f>
        <v>#REF!</v>
      </c>
      <c r="T145" s="94" t="e">
        <f>#REF!</f>
        <v>#REF!</v>
      </c>
      <c r="U145" s="94" t="e">
        <f>#REF!</f>
        <v>#REF!</v>
      </c>
      <c r="V145" s="94" t="e">
        <f>#REF!</f>
        <v>#REF!</v>
      </c>
      <c r="W145" s="94" t="e">
        <f>#REF!</f>
        <v>#REF!</v>
      </c>
      <c r="X145" s="94" t="e">
        <f>#REF!</f>
        <v>#REF!</v>
      </c>
      <c r="Y145" s="94">
        <f t="shared" si="38"/>
        <v>1.3</v>
      </c>
      <c r="Z145" s="94">
        <f t="shared" si="38"/>
        <v>1</v>
      </c>
      <c r="AA145" s="118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</row>
    <row r="146" spans="1:86" ht="30.75" thickBot="1">
      <c r="A146" s="205" t="s">
        <v>271</v>
      </c>
      <c r="B146" s="93" t="s">
        <v>321</v>
      </c>
      <c r="C146" s="93" t="s">
        <v>206</v>
      </c>
      <c r="D146" s="93" t="s">
        <v>127</v>
      </c>
      <c r="E146" s="93" t="s">
        <v>264</v>
      </c>
      <c r="F146" s="93" t="s">
        <v>284</v>
      </c>
      <c r="G146" s="94"/>
      <c r="H146" s="94"/>
      <c r="I146" s="94"/>
      <c r="J146" s="94"/>
      <c r="K146" s="94"/>
      <c r="L146" s="94"/>
      <c r="M146" s="92"/>
      <c r="N146" s="92"/>
      <c r="O146" s="92"/>
      <c r="P146" s="94"/>
      <c r="Q146" s="94"/>
      <c r="R146" s="94"/>
      <c r="S146" s="94"/>
      <c r="T146" s="94"/>
      <c r="U146" s="94"/>
      <c r="V146" s="94"/>
      <c r="W146" s="94"/>
      <c r="X146" s="94"/>
      <c r="Y146" s="94">
        <f t="shared" si="38"/>
        <v>1.3</v>
      </c>
      <c r="Z146" s="94">
        <f t="shared" si="38"/>
        <v>1</v>
      </c>
      <c r="AA146" s="118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</row>
    <row r="147" spans="1:86" ht="45.75" thickBot="1">
      <c r="A147" s="205" t="s">
        <v>272</v>
      </c>
      <c r="B147" s="93" t="s">
        <v>321</v>
      </c>
      <c r="C147" s="93" t="s">
        <v>206</v>
      </c>
      <c r="D147" s="93" t="s">
        <v>127</v>
      </c>
      <c r="E147" s="93" t="s">
        <v>264</v>
      </c>
      <c r="F147" s="93" t="s">
        <v>285</v>
      </c>
      <c r="G147" s="94"/>
      <c r="H147" s="94"/>
      <c r="I147" s="94"/>
      <c r="J147" s="94"/>
      <c r="K147" s="94"/>
      <c r="L147" s="94"/>
      <c r="M147" s="92"/>
      <c r="N147" s="92"/>
      <c r="O147" s="92"/>
      <c r="P147" s="94"/>
      <c r="Q147" s="94"/>
      <c r="R147" s="94"/>
      <c r="S147" s="94"/>
      <c r="T147" s="94"/>
      <c r="U147" s="94"/>
      <c r="V147" s="94"/>
      <c r="W147" s="94"/>
      <c r="X147" s="94"/>
      <c r="Y147" s="94">
        <f t="shared" si="38"/>
        <v>1.3</v>
      </c>
      <c r="Z147" s="94">
        <f t="shared" si="38"/>
        <v>1</v>
      </c>
      <c r="AA147" s="118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</row>
    <row r="148" spans="1:86" ht="45.75" thickBot="1">
      <c r="A148" s="205" t="s">
        <v>274</v>
      </c>
      <c r="B148" s="93" t="s">
        <v>321</v>
      </c>
      <c r="C148" s="93" t="s">
        <v>206</v>
      </c>
      <c r="D148" s="93" t="s">
        <v>127</v>
      </c>
      <c r="E148" s="93" t="s">
        <v>264</v>
      </c>
      <c r="F148" s="93" t="s">
        <v>287</v>
      </c>
      <c r="G148" s="94"/>
      <c r="H148" s="94"/>
      <c r="I148" s="94"/>
      <c r="J148" s="94"/>
      <c r="K148" s="94"/>
      <c r="L148" s="94"/>
      <c r="M148" s="92"/>
      <c r="N148" s="92"/>
      <c r="O148" s="92"/>
      <c r="P148" s="94"/>
      <c r="Q148" s="94"/>
      <c r="R148" s="94"/>
      <c r="S148" s="94"/>
      <c r="T148" s="94"/>
      <c r="U148" s="94"/>
      <c r="V148" s="94"/>
      <c r="W148" s="94"/>
      <c r="X148" s="94"/>
      <c r="Y148" s="94">
        <v>1.3</v>
      </c>
      <c r="Z148" s="94">
        <v>1</v>
      </c>
      <c r="AA148" s="118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</row>
    <row r="149" spans="1:26" ht="15.75">
      <c r="A149" s="138"/>
      <c r="B149" s="93"/>
      <c r="C149" s="123"/>
      <c r="D149" s="123"/>
      <c r="E149" s="123"/>
      <c r="F149" s="123"/>
      <c r="G149" s="122"/>
      <c r="H149" s="122"/>
      <c r="I149" s="122"/>
      <c r="J149" s="122"/>
      <c r="K149" s="122"/>
      <c r="L149" s="122"/>
      <c r="M149" s="122"/>
      <c r="N149" s="122"/>
      <c r="O149" s="122"/>
      <c r="P149" s="99"/>
      <c r="Q149" s="99"/>
      <c r="R149" s="99"/>
      <c r="S149" s="99"/>
      <c r="T149" s="99"/>
      <c r="U149" s="99"/>
      <c r="V149" s="99"/>
      <c r="W149" s="124"/>
      <c r="X149" s="145"/>
      <c r="Y149" s="148"/>
      <c r="Z149" s="148"/>
    </row>
    <row r="150" spans="1:26" ht="15.75">
      <c r="A150" s="138" t="s">
        <v>19</v>
      </c>
      <c r="B150" s="93"/>
      <c r="C150" s="123"/>
      <c r="D150" s="123"/>
      <c r="E150" s="123"/>
      <c r="F150" s="123"/>
      <c r="G150" s="122"/>
      <c r="H150" s="122"/>
      <c r="I150" s="122"/>
      <c r="J150" s="122"/>
      <c r="K150" s="122"/>
      <c r="L150" s="122"/>
      <c r="M150" s="122"/>
      <c r="N150" s="122"/>
      <c r="O150" s="122"/>
      <c r="P150" s="99"/>
      <c r="Q150" s="99"/>
      <c r="R150" s="99"/>
      <c r="S150" s="100" t="e">
        <f>S18+#REF!+S80+S86+S101+#REF!+#REF!+#REF!+#REF!+#REF!+#REF!+#REF!</f>
        <v>#REF!</v>
      </c>
      <c r="T150" s="100" t="e">
        <f>T18+#REF!+T80+T86+T101+#REF!+#REF!+#REF!+#REF!+#REF!+#REF!+#REF!</f>
        <v>#REF!</v>
      </c>
      <c r="U150" s="99"/>
      <c r="V150" s="99"/>
      <c r="W150" s="124"/>
      <c r="X150" s="145"/>
      <c r="Y150" s="94">
        <f>Y141+Y134+Y117+Y86+Y80+Y62+Y18+Y73</f>
        <v>3194.5199999999995</v>
      </c>
      <c r="Z150" s="94">
        <f>Z141+Z134+Z117+Z86+Z80+Z62+Z18+Z73</f>
        <v>3241.13</v>
      </c>
    </row>
    <row r="151" spans="1:26" ht="15.75">
      <c r="A151" s="122"/>
      <c r="B151" s="93"/>
      <c r="C151" s="123"/>
      <c r="D151" s="123"/>
      <c r="E151" s="123"/>
      <c r="F151" s="123"/>
      <c r="G151" s="122"/>
      <c r="H151" s="122"/>
      <c r="I151" s="122"/>
      <c r="J151" s="122"/>
      <c r="K151" s="122"/>
      <c r="L151" s="122"/>
      <c r="M151" s="122"/>
      <c r="N151" s="122"/>
      <c r="O151" s="122"/>
      <c r="P151" s="99"/>
      <c r="Q151" s="99"/>
      <c r="R151" s="99"/>
      <c r="S151" s="99"/>
      <c r="T151" s="100"/>
      <c r="U151" s="99"/>
      <c r="V151" s="99"/>
      <c r="W151" s="124"/>
      <c r="X151" s="145"/>
      <c r="Y151" s="144">
        <f>Y150-Y17</f>
        <v>0</v>
      </c>
      <c r="Z151" s="144">
        <f>Z150-Z17</f>
        <v>0</v>
      </c>
    </row>
    <row r="152" spans="1:26" ht="15.75">
      <c r="A152" s="180"/>
      <c r="B152" s="178"/>
      <c r="C152" s="181"/>
      <c r="D152" s="181"/>
      <c r="E152" s="181"/>
      <c r="F152" s="181"/>
      <c r="G152" s="180"/>
      <c r="H152" s="180"/>
      <c r="I152" s="180"/>
      <c r="J152" s="180"/>
      <c r="K152" s="180"/>
      <c r="L152" s="180"/>
      <c r="M152" s="180"/>
      <c r="N152" s="180"/>
      <c r="O152" s="180"/>
      <c r="P152" s="182"/>
      <c r="Q152" s="182"/>
      <c r="R152" s="182"/>
      <c r="S152" s="183"/>
      <c r="T152" s="183"/>
      <c r="U152" s="182"/>
      <c r="V152" s="182"/>
      <c r="W152" s="184"/>
      <c r="X152" s="185"/>
      <c r="Y152" s="186"/>
      <c r="Z152" s="186"/>
    </row>
    <row r="153" spans="1:26" ht="17.25">
      <c r="A153" s="268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</row>
    <row r="154" spans="1:26" ht="12.75">
      <c r="A154" s="267" t="s">
        <v>326</v>
      </c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</row>
    <row r="155" spans="1:26" ht="15.75">
      <c r="A155" s="187"/>
      <c r="B155" s="179"/>
      <c r="C155" s="188"/>
      <c r="D155" s="188"/>
      <c r="E155" s="188"/>
      <c r="F155" s="188"/>
      <c r="G155" s="187"/>
      <c r="H155" s="187"/>
      <c r="I155" s="187"/>
      <c r="J155" s="187"/>
      <c r="K155" s="187"/>
      <c r="L155" s="187"/>
      <c r="M155" s="187"/>
      <c r="N155" s="187"/>
      <c r="O155" s="187"/>
      <c r="P155" s="189"/>
      <c r="Q155" s="189"/>
      <c r="R155" s="189"/>
      <c r="S155" s="189"/>
      <c r="T155" s="189"/>
      <c r="U155" s="189"/>
      <c r="V155" s="189"/>
      <c r="W155" s="110"/>
      <c r="X155" s="146"/>
      <c r="Y155" s="192"/>
      <c r="Z155" s="192"/>
    </row>
    <row r="156" spans="1:26" ht="15.75">
      <c r="A156" s="187"/>
      <c r="B156" s="179"/>
      <c r="C156" s="188"/>
      <c r="D156" s="188"/>
      <c r="E156" s="188"/>
      <c r="F156" s="188"/>
      <c r="G156" s="187"/>
      <c r="H156" s="187"/>
      <c r="I156" s="187"/>
      <c r="J156" s="187"/>
      <c r="K156" s="187"/>
      <c r="L156" s="187"/>
      <c r="M156" s="187"/>
      <c r="N156" s="187"/>
      <c r="O156" s="187"/>
      <c r="P156" s="189"/>
      <c r="Q156" s="189"/>
      <c r="R156" s="189"/>
      <c r="S156" s="189"/>
      <c r="T156" s="190"/>
      <c r="U156" s="189"/>
      <c r="V156" s="189"/>
      <c r="W156" s="110"/>
      <c r="X156" s="146"/>
      <c r="Y156" s="191"/>
      <c r="Z156" s="192"/>
    </row>
    <row r="157" spans="1:26" ht="15.75">
      <c r="A157" s="187"/>
      <c r="B157" s="179"/>
      <c r="C157" s="188"/>
      <c r="D157" s="188"/>
      <c r="E157" s="188"/>
      <c r="F157" s="188"/>
      <c r="G157" s="187"/>
      <c r="H157" s="187"/>
      <c r="I157" s="187"/>
      <c r="J157" s="187"/>
      <c r="K157" s="187"/>
      <c r="L157" s="187"/>
      <c r="M157" s="187"/>
      <c r="N157" s="187"/>
      <c r="O157" s="187"/>
      <c r="P157" s="189"/>
      <c r="Q157" s="189"/>
      <c r="R157" s="189"/>
      <c r="S157" s="189"/>
      <c r="T157" s="189"/>
      <c r="U157" s="189"/>
      <c r="V157" s="189"/>
      <c r="W157" s="110"/>
      <c r="X157" s="146"/>
      <c r="Y157" s="192"/>
      <c r="Z157" s="192"/>
    </row>
    <row r="158" spans="1:26" ht="15.75">
      <c r="A158" s="187"/>
      <c r="B158" s="179"/>
      <c r="C158" s="188"/>
      <c r="D158" s="188"/>
      <c r="E158" s="188"/>
      <c r="F158" s="188"/>
      <c r="G158" s="187"/>
      <c r="H158" s="187"/>
      <c r="I158" s="187"/>
      <c r="J158" s="187"/>
      <c r="K158" s="187"/>
      <c r="L158" s="187"/>
      <c r="M158" s="187"/>
      <c r="N158" s="187"/>
      <c r="O158" s="187"/>
      <c r="P158" s="189"/>
      <c r="Q158" s="189"/>
      <c r="R158" s="189"/>
      <c r="S158" s="189"/>
      <c r="T158" s="190"/>
      <c r="U158" s="189"/>
      <c r="V158" s="189"/>
      <c r="W158" s="110"/>
      <c r="X158" s="146"/>
      <c r="Y158" s="192"/>
      <c r="Z158" s="192"/>
    </row>
    <row r="159" spans="1:26" ht="15.75">
      <c r="A159" s="102"/>
      <c r="B159" s="179"/>
      <c r="C159" s="101"/>
      <c r="D159" s="101"/>
      <c r="E159" s="101"/>
      <c r="F159" s="101"/>
      <c r="G159" s="102"/>
      <c r="H159" s="102"/>
      <c r="I159" s="102"/>
      <c r="J159" s="102"/>
      <c r="K159" s="102"/>
      <c r="L159" s="102"/>
      <c r="M159" s="102"/>
      <c r="N159" s="102"/>
      <c r="O159" s="102"/>
      <c r="P159" s="103"/>
      <c r="Q159" s="103"/>
      <c r="R159" s="103"/>
      <c r="S159" s="103"/>
      <c r="T159" s="103"/>
      <c r="U159" s="103"/>
      <c r="V159" s="103"/>
      <c r="W159" s="110"/>
      <c r="X159" s="146"/>
      <c r="Y159" s="104"/>
      <c r="Z159" s="104"/>
    </row>
    <row r="160" spans="1:26" ht="15.75">
      <c r="A160" s="102"/>
      <c r="B160" s="179"/>
      <c r="C160" s="101"/>
      <c r="D160" s="101"/>
      <c r="E160" s="101"/>
      <c r="F160" s="101"/>
      <c r="G160" s="102"/>
      <c r="H160" s="102"/>
      <c r="I160" s="102"/>
      <c r="J160" s="102"/>
      <c r="K160" s="102"/>
      <c r="L160" s="102"/>
      <c r="M160" s="102"/>
      <c r="N160" s="102"/>
      <c r="O160" s="102"/>
      <c r="P160" s="103"/>
      <c r="Q160" s="103"/>
      <c r="R160" s="103"/>
      <c r="S160" s="103"/>
      <c r="T160" s="103"/>
      <c r="U160" s="103"/>
      <c r="V160" s="103"/>
      <c r="W160" s="110"/>
      <c r="X160" s="146"/>
      <c r="Y160" s="104"/>
      <c r="Z160" s="104"/>
    </row>
    <row r="161" spans="1:26" ht="15.75">
      <c r="A161" s="102"/>
      <c r="B161" s="179"/>
      <c r="C161" s="101"/>
      <c r="D161" s="101"/>
      <c r="E161" s="101"/>
      <c r="F161" s="101"/>
      <c r="G161" s="102"/>
      <c r="H161" s="102"/>
      <c r="I161" s="102"/>
      <c r="J161" s="102"/>
      <c r="K161" s="102"/>
      <c r="L161" s="102"/>
      <c r="M161" s="102"/>
      <c r="N161" s="102"/>
      <c r="O161" s="102"/>
      <c r="P161" s="103"/>
      <c r="Q161" s="103"/>
      <c r="R161" s="103"/>
      <c r="S161" s="103"/>
      <c r="T161" s="103"/>
      <c r="U161" s="103"/>
      <c r="V161" s="103"/>
      <c r="W161" s="110"/>
      <c r="X161" s="146"/>
      <c r="Y161" s="104"/>
      <c r="Z161" s="104"/>
    </row>
    <row r="162" spans="1:26" ht="15.75">
      <c r="A162" s="102"/>
      <c r="B162" s="179"/>
      <c r="C162" s="101"/>
      <c r="D162" s="101"/>
      <c r="E162" s="101"/>
      <c r="F162" s="101"/>
      <c r="G162" s="102"/>
      <c r="H162" s="102"/>
      <c r="I162" s="102"/>
      <c r="J162" s="102"/>
      <c r="K162" s="102"/>
      <c r="L162" s="102"/>
      <c r="M162" s="102"/>
      <c r="N162" s="102"/>
      <c r="O162" s="102"/>
      <c r="P162" s="103"/>
      <c r="Q162" s="103"/>
      <c r="R162" s="103"/>
      <c r="S162" s="103"/>
      <c r="T162" s="103"/>
      <c r="U162" s="103"/>
      <c r="V162" s="103"/>
      <c r="W162" s="110"/>
      <c r="X162" s="146"/>
      <c r="Y162" s="104"/>
      <c r="Z162" s="104"/>
    </row>
    <row r="163" spans="1:26" ht="15.75">
      <c r="A163" s="102"/>
      <c r="B163" s="179"/>
      <c r="C163" s="101"/>
      <c r="D163" s="101"/>
      <c r="E163" s="101"/>
      <c r="F163" s="101"/>
      <c r="G163" s="102"/>
      <c r="H163" s="102"/>
      <c r="I163" s="102"/>
      <c r="J163" s="102"/>
      <c r="K163" s="102"/>
      <c r="L163" s="102"/>
      <c r="M163" s="102"/>
      <c r="N163" s="102"/>
      <c r="O163" s="102"/>
      <c r="P163" s="103"/>
      <c r="Q163" s="103"/>
      <c r="R163" s="103"/>
      <c r="S163" s="103"/>
      <c r="T163" s="103"/>
      <c r="U163" s="103"/>
      <c r="V163" s="103"/>
      <c r="W163" s="110"/>
      <c r="X163" s="146"/>
      <c r="Y163" s="104"/>
      <c r="Z163" s="104"/>
    </row>
    <row r="164" spans="1:26" ht="15.75">
      <c r="A164" s="102"/>
      <c r="B164" s="179"/>
      <c r="C164" s="101"/>
      <c r="D164" s="101"/>
      <c r="E164" s="101"/>
      <c r="F164" s="101"/>
      <c r="G164" s="102"/>
      <c r="H164" s="102"/>
      <c r="I164" s="102"/>
      <c r="J164" s="102"/>
      <c r="K164" s="102"/>
      <c r="L164" s="102"/>
      <c r="M164" s="102"/>
      <c r="N164" s="102"/>
      <c r="O164" s="102"/>
      <c r="P164" s="103"/>
      <c r="Q164" s="103"/>
      <c r="R164" s="103"/>
      <c r="S164" s="103"/>
      <c r="T164" s="103"/>
      <c r="U164" s="103"/>
      <c r="V164" s="103"/>
      <c r="W164" s="110"/>
      <c r="X164" s="146"/>
      <c r="Y164" s="104"/>
      <c r="Z164" s="104"/>
    </row>
    <row r="165" spans="1:26" ht="15.75">
      <c r="A165" s="102"/>
      <c r="B165" s="179"/>
      <c r="C165" s="101"/>
      <c r="D165" s="101"/>
      <c r="E165" s="101"/>
      <c r="F165" s="101"/>
      <c r="G165" s="102"/>
      <c r="H165" s="102"/>
      <c r="I165" s="102"/>
      <c r="J165" s="102"/>
      <c r="K165" s="102"/>
      <c r="L165" s="102"/>
      <c r="M165" s="102"/>
      <c r="N165" s="102"/>
      <c r="O165" s="102"/>
      <c r="P165" s="103"/>
      <c r="Q165" s="103"/>
      <c r="R165" s="103"/>
      <c r="S165" s="103"/>
      <c r="T165" s="103"/>
      <c r="U165" s="103"/>
      <c r="V165" s="103"/>
      <c r="W165" s="110"/>
      <c r="X165" s="146"/>
      <c r="Y165" s="104"/>
      <c r="Z165" s="104"/>
    </row>
    <row r="166" spans="1:26" ht="15.75">
      <c r="A166" s="102"/>
      <c r="B166" s="179"/>
      <c r="C166" s="101"/>
      <c r="D166" s="101"/>
      <c r="E166" s="101"/>
      <c r="F166" s="101"/>
      <c r="G166" s="102"/>
      <c r="H166" s="102"/>
      <c r="I166" s="102"/>
      <c r="J166" s="102"/>
      <c r="K166" s="102"/>
      <c r="L166" s="102"/>
      <c r="M166" s="102"/>
      <c r="N166" s="102"/>
      <c r="O166" s="102"/>
      <c r="P166" s="103"/>
      <c r="Q166" s="103"/>
      <c r="R166" s="103"/>
      <c r="S166" s="103"/>
      <c r="T166" s="103"/>
      <c r="U166" s="103"/>
      <c r="V166" s="103"/>
      <c r="W166" s="110"/>
      <c r="X166" s="146"/>
      <c r="Y166" s="104"/>
      <c r="Z166" s="104"/>
    </row>
    <row r="167" spans="1:26" ht="15.75">
      <c r="A167" s="102"/>
      <c r="B167" s="179"/>
      <c r="C167" s="101"/>
      <c r="D167" s="101"/>
      <c r="E167" s="101"/>
      <c r="F167" s="101"/>
      <c r="G167" s="102"/>
      <c r="H167" s="102"/>
      <c r="I167" s="102"/>
      <c r="J167" s="102"/>
      <c r="K167" s="102"/>
      <c r="L167" s="102"/>
      <c r="M167" s="102"/>
      <c r="N167" s="102"/>
      <c r="O167" s="102"/>
      <c r="P167" s="103"/>
      <c r="Q167" s="103"/>
      <c r="R167" s="103"/>
      <c r="S167" s="103"/>
      <c r="T167" s="103"/>
      <c r="U167" s="103"/>
      <c r="V167" s="103"/>
      <c r="W167" s="110"/>
      <c r="X167" s="146"/>
      <c r="Y167" s="104"/>
      <c r="Z167" s="104"/>
    </row>
    <row r="168" spans="1:26" ht="15.75">
      <c r="A168" s="102"/>
      <c r="B168" s="101"/>
      <c r="C168" s="101"/>
      <c r="D168" s="101"/>
      <c r="E168" s="101"/>
      <c r="F168" s="101"/>
      <c r="G168" s="102"/>
      <c r="H168" s="102"/>
      <c r="I168" s="102"/>
      <c r="J168" s="102"/>
      <c r="K168" s="102"/>
      <c r="L168" s="102"/>
      <c r="M168" s="102"/>
      <c r="N168" s="102"/>
      <c r="O168" s="102"/>
      <c r="P168" s="103"/>
      <c r="Q168" s="103"/>
      <c r="R168" s="103"/>
      <c r="S168" s="103"/>
      <c r="T168" s="103"/>
      <c r="U168" s="103"/>
      <c r="V168" s="103"/>
      <c r="W168" s="110"/>
      <c r="X168" s="146"/>
      <c r="Y168" s="104"/>
      <c r="Z168" s="104"/>
    </row>
    <row r="169" spans="1:26" ht="15.75">
      <c r="A169" s="102"/>
      <c r="B169" s="101"/>
      <c r="C169" s="101"/>
      <c r="D169" s="101"/>
      <c r="E169" s="101"/>
      <c r="F169" s="101"/>
      <c r="G169" s="102"/>
      <c r="H169" s="102"/>
      <c r="I169" s="102"/>
      <c r="J169" s="102"/>
      <c r="K169" s="102"/>
      <c r="L169" s="102"/>
      <c r="M169" s="102"/>
      <c r="N169" s="102"/>
      <c r="O169" s="102"/>
      <c r="P169" s="103"/>
      <c r="Q169" s="103"/>
      <c r="R169" s="103"/>
      <c r="S169" s="103"/>
      <c r="T169" s="103"/>
      <c r="U169" s="103"/>
      <c r="V169" s="103"/>
      <c r="W169" s="110"/>
      <c r="X169" s="146"/>
      <c r="Y169" s="104"/>
      <c r="Z169" s="104"/>
    </row>
    <row r="170" spans="1:26" ht="15.75">
      <c r="A170" s="102"/>
      <c r="B170" s="101"/>
      <c r="C170" s="101"/>
      <c r="D170" s="101"/>
      <c r="E170" s="101"/>
      <c r="F170" s="101"/>
      <c r="G170" s="102"/>
      <c r="H170" s="102"/>
      <c r="I170" s="102"/>
      <c r="J170" s="102"/>
      <c r="K170" s="102"/>
      <c r="L170" s="102"/>
      <c r="M170" s="102"/>
      <c r="N170" s="102"/>
      <c r="O170" s="102"/>
      <c r="P170" s="103"/>
      <c r="Q170" s="103"/>
      <c r="R170" s="103"/>
      <c r="S170" s="103"/>
      <c r="T170" s="103"/>
      <c r="U170" s="103"/>
      <c r="V170" s="103"/>
      <c r="W170" s="110"/>
      <c r="X170" s="146"/>
      <c r="Y170" s="104"/>
      <c r="Z170" s="104"/>
    </row>
    <row r="171" spans="1:26" ht="15.75">
      <c r="A171" s="102"/>
      <c r="B171" s="101"/>
      <c r="C171" s="101"/>
      <c r="D171" s="101"/>
      <c r="E171" s="101"/>
      <c r="F171" s="101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  <c r="Q171" s="103"/>
      <c r="R171" s="103"/>
      <c r="S171" s="103"/>
      <c r="T171" s="103"/>
      <c r="U171" s="103"/>
      <c r="V171" s="103"/>
      <c r="W171" s="110"/>
      <c r="X171" s="146"/>
      <c r="Y171" s="104"/>
      <c r="Z171" s="104"/>
    </row>
    <row r="172" spans="1:26" ht="15.75">
      <c r="A172" s="102"/>
      <c r="B172" s="101"/>
      <c r="C172" s="101"/>
      <c r="D172" s="101"/>
      <c r="E172" s="101"/>
      <c r="F172" s="101"/>
      <c r="G172" s="102"/>
      <c r="H172" s="102"/>
      <c r="I172" s="102"/>
      <c r="J172" s="102"/>
      <c r="K172" s="102"/>
      <c r="L172" s="102"/>
      <c r="M172" s="102"/>
      <c r="N172" s="102"/>
      <c r="O172" s="102"/>
      <c r="P172" s="103"/>
      <c r="Q172" s="103"/>
      <c r="R172" s="103"/>
      <c r="S172" s="103"/>
      <c r="T172" s="103"/>
      <c r="U172" s="103"/>
      <c r="V172" s="103"/>
      <c r="W172" s="110"/>
      <c r="X172" s="146"/>
      <c r="Y172" s="104"/>
      <c r="Z172" s="104"/>
    </row>
    <row r="173" spans="1:26" ht="15.75">
      <c r="A173" s="102"/>
      <c r="B173" s="101"/>
      <c r="C173" s="101"/>
      <c r="D173" s="101"/>
      <c r="E173" s="101"/>
      <c r="F173" s="101"/>
      <c r="G173" s="102"/>
      <c r="H173" s="102"/>
      <c r="I173" s="102"/>
      <c r="J173" s="102"/>
      <c r="K173" s="102"/>
      <c r="L173" s="102"/>
      <c r="M173" s="102"/>
      <c r="N173" s="102"/>
      <c r="O173" s="102"/>
      <c r="P173" s="103"/>
      <c r="Q173" s="103"/>
      <c r="R173" s="103"/>
      <c r="S173" s="103"/>
      <c r="T173" s="103"/>
      <c r="U173" s="103"/>
      <c r="V173" s="103"/>
      <c r="W173" s="110"/>
      <c r="X173" s="146"/>
      <c r="Y173" s="104"/>
      <c r="Z173" s="104"/>
    </row>
    <row r="174" spans="1:26" ht="15.75">
      <c r="A174" s="102"/>
      <c r="B174" s="101"/>
      <c r="C174" s="101"/>
      <c r="D174" s="101"/>
      <c r="E174" s="101"/>
      <c r="F174" s="101"/>
      <c r="G174" s="102"/>
      <c r="H174" s="102"/>
      <c r="I174" s="102"/>
      <c r="J174" s="102"/>
      <c r="K174" s="102"/>
      <c r="L174" s="102"/>
      <c r="M174" s="102"/>
      <c r="N174" s="102"/>
      <c r="O174" s="102"/>
      <c r="P174" s="103"/>
      <c r="Q174" s="103"/>
      <c r="R174" s="103"/>
      <c r="S174" s="103"/>
      <c r="T174" s="103"/>
      <c r="U174" s="103"/>
      <c r="V174" s="103"/>
      <c r="W174" s="110"/>
      <c r="X174" s="146"/>
      <c r="Y174" s="104"/>
      <c r="Z174" s="104"/>
    </row>
    <row r="175" spans="1:26" ht="15.75">
      <c r="A175" s="102"/>
      <c r="B175" s="101"/>
      <c r="C175" s="101"/>
      <c r="D175" s="101"/>
      <c r="E175" s="101"/>
      <c r="F175" s="101"/>
      <c r="G175" s="102"/>
      <c r="H175" s="102"/>
      <c r="I175" s="102"/>
      <c r="J175" s="102"/>
      <c r="K175" s="102"/>
      <c r="L175" s="102"/>
      <c r="M175" s="102"/>
      <c r="N175" s="102"/>
      <c r="O175" s="102"/>
      <c r="P175" s="103"/>
      <c r="Q175" s="103"/>
      <c r="R175" s="103"/>
      <c r="S175" s="103"/>
      <c r="T175" s="103"/>
      <c r="U175" s="103"/>
      <c r="V175" s="103"/>
      <c r="W175" s="110"/>
      <c r="X175" s="146"/>
      <c r="Y175" s="104"/>
      <c r="Z175" s="104"/>
    </row>
    <row r="176" spans="1:26" ht="15.75">
      <c r="A176" s="102"/>
      <c r="B176" s="101"/>
      <c r="C176" s="101"/>
      <c r="D176" s="101"/>
      <c r="E176" s="101"/>
      <c r="F176" s="101"/>
      <c r="G176" s="102"/>
      <c r="H176" s="102"/>
      <c r="I176" s="102"/>
      <c r="J176" s="102"/>
      <c r="K176" s="102"/>
      <c r="L176" s="102"/>
      <c r="M176" s="102"/>
      <c r="N176" s="102"/>
      <c r="O176" s="102"/>
      <c r="P176" s="103"/>
      <c r="Q176" s="103"/>
      <c r="R176" s="103"/>
      <c r="S176" s="103"/>
      <c r="T176" s="103"/>
      <c r="U176" s="103"/>
      <c r="V176" s="103"/>
      <c r="W176" s="110"/>
      <c r="X176" s="146"/>
      <c r="Y176" s="104"/>
      <c r="Z176" s="104"/>
    </row>
    <row r="177" spans="1:26" ht="15.75">
      <c r="A177" s="102"/>
      <c r="B177" s="101"/>
      <c r="C177" s="101"/>
      <c r="D177" s="101"/>
      <c r="E177" s="101"/>
      <c r="F177" s="101"/>
      <c r="G177" s="102"/>
      <c r="H177" s="102"/>
      <c r="I177" s="102"/>
      <c r="J177" s="102"/>
      <c r="K177" s="102"/>
      <c r="L177" s="102"/>
      <c r="M177" s="102"/>
      <c r="N177" s="102"/>
      <c r="O177" s="102"/>
      <c r="P177" s="103"/>
      <c r="Q177" s="103"/>
      <c r="R177" s="103"/>
      <c r="S177" s="103"/>
      <c r="T177" s="103"/>
      <c r="U177" s="103"/>
      <c r="V177" s="103"/>
      <c r="W177" s="110"/>
      <c r="X177" s="146"/>
      <c r="Y177" s="104"/>
      <c r="Z177" s="104"/>
    </row>
    <row r="178" spans="1:26" ht="15.75">
      <c r="A178" s="102"/>
      <c r="B178" s="101"/>
      <c r="C178" s="101"/>
      <c r="D178" s="101"/>
      <c r="E178" s="101"/>
      <c r="F178" s="101"/>
      <c r="G178" s="102"/>
      <c r="H178" s="102"/>
      <c r="I178" s="102"/>
      <c r="J178" s="102"/>
      <c r="K178" s="102"/>
      <c r="L178" s="102"/>
      <c r="M178" s="102"/>
      <c r="N178" s="102"/>
      <c r="O178" s="102"/>
      <c r="P178" s="103"/>
      <c r="Q178" s="103"/>
      <c r="R178" s="103"/>
      <c r="S178" s="103"/>
      <c r="T178" s="103"/>
      <c r="U178" s="103"/>
      <c r="V178" s="103"/>
      <c r="W178" s="110"/>
      <c r="X178" s="146"/>
      <c r="Y178" s="104"/>
      <c r="Z178" s="104"/>
    </row>
    <row r="179" spans="1:26" ht="15.75">
      <c r="A179" s="102"/>
      <c r="B179" s="101"/>
      <c r="C179" s="101"/>
      <c r="D179" s="101"/>
      <c r="E179" s="101"/>
      <c r="F179" s="101"/>
      <c r="G179" s="102"/>
      <c r="H179" s="102"/>
      <c r="I179" s="102"/>
      <c r="J179" s="102"/>
      <c r="K179" s="102"/>
      <c r="L179" s="102"/>
      <c r="M179" s="102"/>
      <c r="N179" s="102"/>
      <c r="O179" s="102"/>
      <c r="P179" s="103"/>
      <c r="Q179" s="103"/>
      <c r="R179" s="103"/>
      <c r="S179" s="103"/>
      <c r="T179" s="103"/>
      <c r="U179" s="103"/>
      <c r="V179" s="103"/>
      <c r="W179" s="110"/>
      <c r="X179" s="146"/>
      <c r="Y179" s="104"/>
      <c r="Z179" s="104"/>
    </row>
    <row r="180" spans="1:26" ht="15.75">
      <c r="A180" s="102"/>
      <c r="B180" s="101"/>
      <c r="C180" s="101"/>
      <c r="D180" s="101"/>
      <c r="E180" s="101"/>
      <c r="F180" s="101"/>
      <c r="G180" s="102"/>
      <c r="H180" s="102"/>
      <c r="I180" s="102"/>
      <c r="J180" s="102"/>
      <c r="K180" s="102"/>
      <c r="L180" s="102"/>
      <c r="M180" s="102"/>
      <c r="N180" s="102"/>
      <c r="O180" s="102"/>
      <c r="P180" s="103"/>
      <c r="Q180" s="103"/>
      <c r="R180" s="103"/>
      <c r="S180" s="103"/>
      <c r="T180" s="103"/>
      <c r="U180" s="103"/>
      <c r="V180" s="103"/>
      <c r="W180" s="103"/>
      <c r="X180" s="146"/>
      <c r="Y180" s="104"/>
      <c r="Z180" s="104"/>
    </row>
    <row r="181" spans="1:26" ht="15.75">
      <c r="A181" s="104"/>
      <c r="B181" s="105"/>
      <c r="C181" s="105"/>
      <c r="D181" s="105"/>
      <c r="E181" s="105"/>
      <c r="F181" s="105"/>
      <c r="G181" s="106"/>
      <c r="H181" s="106"/>
      <c r="I181" s="106"/>
      <c r="J181" s="104"/>
      <c r="K181" s="104"/>
      <c r="L181" s="104"/>
      <c r="M181" s="102"/>
      <c r="N181" s="102"/>
      <c r="O181" s="104"/>
      <c r="P181" s="107"/>
      <c r="Q181" s="107"/>
      <c r="R181" s="107"/>
      <c r="S181" s="107"/>
      <c r="T181" s="107"/>
      <c r="U181" s="107"/>
      <c r="V181" s="107"/>
      <c r="W181" s="107"/>
      <c r="X181" s="146"/>
      <c r="Y181" s="104"/>
      <c r="Z181" s="104"/>
    </row>
    <row r="182" spans="1:26" ht="15.75">
      <c r="A182" s="104"/>
      <c r="B182" s="105"/>
      <c r="C182" s="105"/>
      <c r="D182" s="105"/>
      <c r="E182" s="105"/>
      <c r="F182" s="105"/>
      <c r="G182" s="106"/>
      <c r="H182" s="106"/>
      <c r="I182" s="106"/>
      <c r="J182" s="104"/>
      <c r="K182" s="104"/>
      <c r="L182" s="104"/>
      <c r="M182" s="102"/>
      <c r="N182" s="102"/>
      <c r="O182" s="104"/>
      <c r="P182" s="107"/>
      <c r="Q182" s="107"/>
      <c r="R182" s="107"/>
      <c r="S182" s="107"/>
      <c r="T182" s="107"/>
      <c r="U182" s="107"/>
      <c r="V182" s="107"/>
      <c r="W182" s="107"/>
      <c r="X182" s="146"/>
      <c r="Y182" s="104"/>
      <c r="Z182" s="104"/>
    </row>
    <row r="183" spans="1:26" ht="15.75">
      <c r="A183" s="104"/>
      <c r="B183" s="105"/>
      <c r="C183" s="105"/>
      <c r="D183" s="105"/>
      <c r="E183" s="105"/>
      <c r="F183" s="105"/>
      <c r="G183" s="106"/>
      <c r="H183" s="106"/>
      <c r="I183" s="106"/>
      <c r="J183" s="104"/>
      <c r="K183" s="104"/>
      <c r="L183" s="104"/>
      <c r="M183" s="102"/>
      <c r="N183" s="102"/>
      <c r="O183" s="104"/>
      <c r="P183" s="107"/>
      <c r="Q183" s="107"/>
      <c r="R183" s="107"/>
      <c r="S183" s="107"/>
      <c r="T183" s="107"/>
      <c r="U183" s="107"/>
      <c r="V183" s="107"/>
      <c r="W183" s="107"/>
      <c r="X183" s="146"/>
      <c r="Y183" s="104"/>
      <c r="Z183" s="104"/>
    </row>
    <row r="184" spans="1:26" ht="15.75">
      <c r="A184" s="104"/>
      <c r="B184" s="105"/>
      <c r="C184" s="105"/>
      <c r="D184" s="105"/>
      <c r="E184" s="105"/>
      <c r="F184" s="105"/>
      <c r="G184" s="106"/>
      <c r="H184" s="106"/>
      <c r="I184" s="106"/>
      <c r="J184" s="104"/>
      <c r="K184" s="104"/>
      <c r="L184" s="104"/>
      <c r="M184" s="102"/>
      <c r="N184" s="102"/>
      <c r="O184" s="104"/>
      <c r="P184" s="107"/>
      <c r="Q184" s="107"/>
      <c r="R184" s="107"/>
      <c r="S184" s="107"/>
      <c r="T184" s="107"/>
      <c r="U184" s="107"/>
      <c r="V184" s="107"/>
      <c r="W184" s="107"/>
      <c r="X184" s="146"/>
      <c r="Y184" s="104"/>
      <c r="Z184" s="104"/>
    </row>
    <row r="185" spans="1:26" ht="15.75">
      <c r="A185" s="104"/>
      <c r="B185" s="105"/>
      <c r="C185" s="105"/>
      <c r="D185" s="105"/>
      <c r="E185" s="105"/>
      <c r="F185" s="105"/>
      <c r="G185" s="106"/>
      <c r="H185" s="106"/>
      <c r="I185" s="106"/>
      <c r="J185" s="104"/>
      <c r="K185" s="104"/>
      <c r="L185" s="104"/>
      <c r="M185" s="102"/>
      <c r="N185" s="102"/>
      <c r="O185" s="104"/>
      <c r="P185" s="107"/>
      <c r="Q185" s="107"/>
      <c r="R185" s="107"/>
      <c r="S185" s="107"/>
      <c r="T185" s="107"/>
      <c r="U185" s="107"/>
      <c r="V185" s="107"/>
      <c r="W185" s="107"/>
      <c r="X185" s="146"/>
      <c r="Y185" s="104"/>
      <c r="Z185" s="104"/>
    </row>
    <row r="186" spans="1:26" ht="15.75">
      <c r="A186" s="104"/>
      <c r="B186" s="105"/>
      <c r="C186" s="105"/>
      <c r="D186" s="105"/>
      <c r="E186" s="105"/>
      <c r="F186" s="105"/>
      <c r="G186" s="106"/>
      <c r="H186" s="106"/>
      <c r="I186" s="106"/>
      <c r="J186" s="104"/>
      <c r="K186" s="104"/>
      <c r="L186" s="104"/>
      <c r="M186" s="102"/>
      <c r="N186" s="102"/>
      <c r="O186" s="104"/>
      <c r="P186" s="107"/>
      <c r="Q186" s="107"/>
      <c r="R186" s="107"/>
      <c r="S186" s="107"/>
      <c r="T186" s="107"/>
      <c r="U186" s="107"/>
      <c r="V186" s="107"/>
      <c r="W186" s="107"/>
      <c r="X186" s="146"/>
      <c r="Y186" s="104"/>
      <c r="Z186" s="104"/>
    </row>
    <row r="187" spans="1:26" ht="15.75">
      <c r="A187" s="104"/>
      <c r="B187" s="105"/>
      <c r="C187" s="105"/>
      <c r="D187" s="105"/>
      <c r="E187" s="105"/>
      <c r="F187" s="105"/>
      <c r="G187" s="106"/>
      <c r="H187" s="106"/>
      <c r="I187" s="106"/>
      <c r="J187" s="104"/>
      <c r="K187" s="104"/>
      <c r="L187" s="104"/>
      <c r="M187" s="102"/>
      <c r="N187" s="102"/>
      <c r="O187" s="104"/>
      <c r="P187" s="107"/>
      <c r="Q187" s="107"/>
      <c r="R187" s="107"/>
      <c r="S187" s="107"/>
      <c r="T187" s="107"/>
      <c r="U187" s="107"/>
      <c r="V187" s="107"/>
      <c r="W187" s="107"/>
      <c r="X187" s="146"/>
      <c r="Y187" s="104"/>
      <c r="Z187" s="104"/>
    </row>
    <row r="188" spans="1:26" ht="15.75">
      <c r="A188" s="104"/>
      <c r="B188" s="105"/>
      <c r="C188" s="105"/>
      <c r="D188" s="105"/>
      <c r="E188" s="105"/>
      <c r="F188" s="105"/>
      <c r="G188" s="106"/>
      <c r="H188" s="106"/>
      <c r="I188" s="106"/>
      <c r="J188" s="104"/>
      <c r="K188" s="104"/>
      <c r="L188" s="104"/>
      <c r="M188" s="102"/>
      <c r="N188" s="102"/>
      <c r="O188" s="104"/>
      <c r="P188" s="107"/>
      <c r="Q188" s="107"/>
      <c r="R188" s="107"/>
      <c r="S188" s="107"/>
      <c r="T188" s="107"/>
      <c r="U188" s="107"/>
      <c r="V188" s="107"/>
      <c r="W188" s="107"/>
      <c r="X188" s="146"/>
      <c r="Y188" s="104"/>
      <c r="Z188" s="104"/>
    </row>
    <row r="189" spans="1:26" ht="15.75">
      <c r="A189" s="104"/>
      <c r="B189" s="105"/>
      <c r="C189" s="105"/>
      <c r="D189" s="105"/>
      <c r="E189" s="105"/>
      <c r="F189" s="105"/>
      <c r="G189" s="106"/>
      <c r="H189" s="106"/>
      <c r="I189" s="106"/>
      <c r="J189" s="104"/>
      <c r="K189" s="104"/>
      <c r="L189" s="104"/>
      <c r="M189" s="102"/>
      <c r="N189" s="102"/>
      <c r="O189" s="104"/>
      <c r="P189" s="107"/>
      <c r="Q189" s="107"/>
      <c r="R189" s="107"/>
      <c r="S189" s="107"/>
      <c r="T189" s="107"/>
      <c r="U189" s="107"/>
      <c r="V189" s="107"/>
      <c r="W189" s="107"/>
      <c r="X189" s="146"/>
      <c r="Y189" s="104"/>
      <c r="Z189" s="104"/>
    </row>
    <row r="190" spans="1:26" ht="15.75">
      <c r="A190" s="104"/>
      <c r="B190" s="105"/>
      <c r="C190" s="105"/>
      <c r="D190" s="105"/>
      <c r="E190" s="105"/>
      <c r="F190" s="105"/>
      <c r="G190" s="106"/>
      <c r="H190" s="106"/>
      <c r="I190" s="106"/>
      <c r="J190" s="104"/>
      <c r="K190" s="104"/>
      <c r="L190" s="104"/>
      <c r="M190" s="102"/>
      <c r="N190" s="102"/>
      <c r="O190" s="104"/>
      <c r="P190" s="107"/>
      <c r="Q190" s="107"/>
      <c r="R190" s="107"/>
      <c r="S190" s="107"/>
      <c r="T190" s="107"/>
      <c r="U190" s="107"/>
      <c r="V190" s="107"/>
      <c r="W190" s="107"/>
      <c r="X190" s="146"/>
      <c r="Y190" s="104"/>
      <c r="Z190" s="104"/>
    </row>
    <row r="191" spans="1:26" ht="15.75">
      <c r="A191" s="104"/>
      <c r="B191" s="105"/>
      <c r="C191" s="105"/>
      <c r="D191" s="105"/>
      <c r="E191" s="105"/>
      <c r="F191" s="105"/>
      <c r="G191" s="106"/>
      <c r="H191" s="106"/>
      <c r="I191" s="106"/>
      <c r="J191" s="104"/>
      <c r="K191" s="104"/>
      <c r="L191" s="104"/>
      <c r="M191" s="102"/>
      <c r="N191" s="102"/>
      <c r="O191" s="104"/>
      <c r="P191" s="107"/>
      <c r="Q191" s="107"/>
      <c r="R191" s="107"/>
      <c r="S191" s="107"/>
      <c r="T191" s="107"/>
      <c r="U191" s="107"/>
      <c r="V191" s="107"/>
      <c r="W191" s="107"/>
      <c r="X191" s="146"/>
      <c r="Y191" s="104"/>
      <c r="Z191" s="104"/>
    </row>
    <row r="192" spans="1:26" ht="15.75">
      <c r="A192" s="104"/>
      <c r="B192" s="105"/>
      <c r="C192" s="105"/>
      <c r="D192" s="105"/>
      <c r="E192" s="105"/>
      <c r="F192" s="105"/>
      <c r="G192" s="106"/>
      <c r="H192" s="106"/>
      <c r="I192" s="106"/>
      <c r="J192" s="104"/>
      <c r="K192" s="104"/>
      <c r="L192" s="104"/>
      <c r="M192" s="102"/>
      <c r="N192" s="102"/>
      <c r="O192" s="104"/>
      <c r="P192" s="107"/>
      <c r="Q192" s="107"/>
      <c r="R192" s="107"/>
      <c r="S192" s="107"/>
      <c r="T192" s="107"/>
      <c r="U192" s="107"/>
      <c r="V192" s="107"/>
      <c r="W192" s="107"/>
      <c r="X192" s="146"/>
      <c r="Y192" s="104"/>
      <c r="Z192" s="104"/>
    </row>
    <row r="193" spans="1:26" ht="15.75">
      <c r="A193" s="104"/>
      <c r="B193" s="105"/>
      <c r="C193" s="105"/>
      <c r="D193" s="105"/>
      <c r="E193" s="105"/>
      <c r="F193" s="105"/>
      <c r="G193" s="106"/>
      <c r="H193" s="106"/>
      <c r="I193" s="106"/>
      <c r="J193" s="104"/>
      <c r="K193" s="104"/>
      <c r="L193" s="104"/>
      <c r="M193" s="102"/>
      <c r="N193" s="102"/>
      <c r="O193" s="104"/>
      <c r="P193" s="107"/>
      <c r="Q193" s="107"/>
      <c r="R193" s="107"/>
      <c r="S193" s="107"/>
      <c r="T193" s="107"/>
      <c r="U193" s="107"/>
      <c r="V193" s="107"/>
      <c r="W193" s="107"/>
      <c r="X193" s="146"/>
      <c r="Y193" s="104"/>
      <c r="Z193" s="104"/>
    </row>
    <row r="194" spans="1:26" ht="15.75">
      <c r="A194" s="104"/>
      <c r="B194" s="105"/>
      <c r="C194" s="105"/>
      <c r="D194" s="105"/>
      <c r="E194" s="105"/>
      <c r="F194" s="105"/>
      <c r="G194" s="106"/>
      <c r="H194" s="106"/>
      <c r="I194" s="106"/>
      <c r="J194" s="104"/>
      <c r="K194" s="104"/>
      <c r="L194" s="104"/>
      <c r="M194" s="102"/>
      <c r="N194" s="102"/>
      <c r="O194" s="104"/>
      <c r="P194" s="107"/>
      <c r="Q194" s="107"/>
      <c r="R194" s="107"/>
      <c r="S194" s="107"/>
      <c r="T194" s="107"/>
      <c r="U194" s="107"/>
      <c r="V194" s="107"/>
      <c r="W194" s="107"/>
      <c r="X194" s="146"/>
      <c r="Y194" s="104"/>
      <c r="Z194" s="104"/>
    </row>
    <row r="195" spans="1:26" ht="15.75">
      <c r="A195" s="104"/>
      <c r="B195" s="105"/>
      <c r="C195" s="105"/>
      <c r="D195" s="105"/>
      <c r="E195" s="105"/>
      <c r="F195" s="105"/>
      <c r="G195" s="106"/>
      <c r="H195" s="106"/>
      <c r="I195" s="106"/>
      <c r="J195" s="104"/>
      <c r="K195" s="104"/>
      <c r="L195" s="104"/>
      <c r="M195" s="102"/>
      <c r="N195" s="102"/>
      <c r="O195" s="104"/>
      <c r="P195" s="107"/>
      <c r="Q195" s="107"/>
      <c r="R195" s="107"/>
      <c r="S195" s="107"/>
      <c r="T195" s="107"/>
      <c r="U195" s="107"/>
      <c r="V195" s="107"/>
      <c r="W195" s="107"/>
      <c r="X195" s="146"/>
      <c r="Y195" s="104"/>
      <c r="Z195" s="104"/>
    </row>
    <row r="196" spans="1:26" ht="15.75">
      <c r="A196" s="104"/>
      <c r="B196" s="104"/>
      <c r="C196" s="105"/>
      <c r="D196" s="105"/>
      <c r="E196" s="105"/>
      <c r="F196" s="105"/>
      <c r="G196" s="106"/>
      <c r="H196" s="106"/>
      <c r="I196" s="106"/>
      <c r="J196" s="104"/>
      <c r="K196" s="104"/>
      <c r="L196" s="104"/>
      <c r="M196" s="102"/>
      <c r="N196" s="102"/>
      <c r="O196" s="104"/>
      <c r="P196" s="107"/>
      <c r="Q196" s="107"/>
      <c r="R196" s="107"/>
      <c r="S196" s="107"/>
      <c r="T196" s="107"/>
      <c r="U196" s="107"/>
      <c r="V196" s="107"/>
      <c r="W196" s="107"/>
      <c r="X196" s="146"/>
      <c r="Y196" s="104"/>
      <c r="Z196" s="104"/>
    </row>
    <row r="197" spans="1:26" ht="15.75">
      <c r="A197" s="104"/>
      <c r="B197" s="104"/>
      <c r="C197" s="105"/>
      <c r="D197" s="105"/>
      <c r="E197" s="105"/>
      <c r="F197" s="105"/>
      <c r="G197" s="106"/>
      <c r="H197" s="106"/>
      <c r="I197" s="106"/>
      <c r="J197" s="104"/>
      <c r="K197" s="104"/>
      <c r="L197" s="104"/>
      <c r="M197" s="102"/>
      <c r="N197" s="102"/>
      <c r="O197" s="104"/>
      <c r="P197" s="107"/>
      <c r="Q197" s="107"/>
      <c r="R197" s="107"/>
      <c r="S197" s="107"/>
      <c r="T197" s="107"/>
      <c r="U197" s="107"/>
      <c r="V197" s="107"/>
      <c r="W197" s="107"/>
      <c r="X197" s="146"/>
      <c r="Y197" s="104"/>
      <c r="Z197" s="104"/>
    </row>
    <row r="198" spans="1:26" ht="15.75">
      <c r="A198" s="104"/>
      <c r="B198" s="104"/>
      <c r="C198" s="105"/>
      <c r="D198" s="105"/>
      <c r="E198" s="105"/>
      <c r="F198" s="105"/>
      <c r="G198" s="106"/>
      <c r="H198" s="106"/>
      <c r="I198" s="106"/>
      <c r="J198" s="104"/>
      <c r="K198" s="104"/>
      <c r="L198" s="104"/>
      <c r="M198" s="102"/>
      <c r="N198" s="102"/>
      <c r="O198" s="104"/>
      <c r="P198" s="107"/>
      <c r="Q198" s="107"/>
      <c r="R198" s="107"/>
      <c r="S198" s="107"/>
      <c r="T198" s="107"/>
      <c r="U198" s="107"/>
      <c r="V198" s="107"/>
      <c r="W198" s="107"/>
      <c r="X198" s="146"/>
      <c r="Y198" s="104"/>
      <c r="Z198" s="104"/>
    </row>
    <row r="199" spans="1:26" ht="15.75">
      <c r="A199" s="104"/>
      <c r="B199" s="104"/>
      <c r="C199" s="105"/>
      <c r="D199" s="105"/>
      <c r="E199" s="105"/>
      <c r="F199" s="105"/>
      <c r="G199" s="106"/>
      <c r="H199" s="106"/>
      <c r="I199" s="106"/>
      <c r="J199" s="104"/>
      <c r="K199" s="104"/>
      <c r="L199" s="104"/>
      <c r="M199" s="102"/>
      <c r="N199" s="102"/>
      <c r="O199" s="104"/>
      <c r="P199" s="107"/>
      <c r="Q199" s="107"/>
      <c r="R199" s="107"/>
      <c r="S199" s="107"/>
      <c r="T199" s="107"/>
      <c r="U199" s="107"/>
      <c r="V199" s="107"/>
      <c r="W199" s="107"/>
      <c r="X199" s="146"/>
      <c r="Y199" s="104"/>
      <c r="Z199" s="104"/>
    </row>
    <row r="200" spans="1:26" ht="15.75">
      <c r="A200" s="104"/>
      <c r="B200" s="104"/>
      <c r="C200" s="105"/>
      <c r="D200" s="105"/>
      <c r="E200" s="105"/>
      <c r="F200" s="105"/>
      <c r="G200" s="106"/>
      <c r="H200" s="106"/>
      <c r="I200" s="106"/>
      <c r="J200" s="104"/>
      <c r="K200" s="104"/>
      <c r="L200" s="104"/>
      <c r="M200" s="102"/>
      <c r="N200" s="102"/>
      <c r="O200" s="104"/>
      <c r="P200" s="107"/>
      <c r="Q200" s="107"/>
      <c r="R200" s="107"/>
      <c r="S200" s="107"/>
      <c r="T200" s="107"/>
      <c r="U200" s="107"/>
      <c r="V200" s="107"/>
      <c r="W200" s="107"/>
      <c r="X200" s="146"/>
      <c r="Y200" s="104"/>
      <c r="Z200" s="104"/>
    </row>
    <row r="201" spans="1:26" ht="15.75">
      <c r="A201" s="104"/>
      <c r="B201" s="104"/>
      <c r="C201" s="105"/>
      <c r="D201" s="105"/>
      <c r="E201" s="105"/>
      <c r="F201" s="105"/>
      <c r="G201" s="106"/>
      <c r="H201" s="106"/>
      <c r="I201" s="106"/>
      <c r="J201" s="104"/>
      <c r="K201" s="104"/>
      <c r="L201" s="104"/>
      <c r="M201" s="102"/>
      <c r="N201" s="102"/>
      <c r="O201" s="104"/>
      <c r="P201" s="107"/>
      <c r="Q201" s="107"/>
      <c r="R201" s="107"/>
      <c r="S201" s="107"/>
      <c r="T201" s="107"/>
      <c r="U201" s="107"/>
      <c r="V201" s="107"/>
      <c r="W201" s="107"/>
      <c r="X201" s="146"/>
      <c r="Y201" s="104"/>
      <c r="Z201" s="104"/>
    </row>
    <row r="202" spans="1:26" ht="15.75">
      <c r="A202" s="104"/>
      <c r="B202" s="104"/>
      <c r="C202" s="105"/>
      <c r="D202" s="105"/>
      <c r="E202" s="105"/>
      <c r="F202" s="105"/>
      <c r="G202" s="106"/>
      <c r="H202" s="106"/>
      <c r="I202" s="106"/>
      <c r="J202" s="104"/>
      <c r="K202" s="104"/>
      <c r="L202" s="104"/>
      <c r="M202" s="102"/>
      <c r="N202" s="102"/>
      <c r="O202" s="104"/>
      <c r="P202" s="107"/>
      <c r="Q202" s="107"/>
      <c r="R202" s="107"/>
      <c r="S202" s="107"/>
      <c r="T202" s="107"/>
      <c r="U202" s="107"/>
      <c r="V202" s="107"/>
      <c r="W202" s="107"/>
      <c r="X202" s="146"/>
      <c r="Y202" s="104"/>
      <c r="Z202" s="104"/>
    </row>
    <row r="203" spans="1:26" ht="15.75">
      <c r="A203" s="104"/>
      <c r="B203" s="104"/>
      <c r="C203" s="105"/>
      <c r="D203" s="105"/>
      <c r="E203" s="105"/>
      <c r="F203" s="105"/>
      <c r="G203" s="106"/>
      <c r="H203" s="106"/>
      <c r="I203" s="106"/>
      <c r="J203" s="104"/>
      <c r="K203" s="104"/>
      <c r="L203" s="104"/>
      <c r="M203" s="102"/>
      <c r="N203" s="102"/>
      <c r="O203" s="104"/>
      <c r="P203" s="107"/>
      <c r="Q203" s="107"/>
      <c r="R203" s="107"/>
      <c r="S203" s="107"/>
      <c r="T203" s="107"/>
      <c r="U203" s="107"/>
      <c r="V203" s="107"/>
      <c r="W203" s="107"/>
      <c r="X203" s="146"/>
      <c r="Y203" s="104"/>
      <c r="Z203" s="104"/>
    </row>
    <row r="204" spans="1:26" ht="15.75">
      <c r="A204" s="104"/>
      <c r="B204" s="104"/>
      <c r="C204" s="105"/>
      <c r="D204" s="105"/>
      <c r="E204" s="105"/>
      <c r="F204" s="105"/>
      <c r="G204" s="106"/>
      <c r="H204" s="106"/>
      <c r="I204" s="106"/>
      <c r="J204" s="104"/>
      <c r="K204" s="104"/>
      <c r="L204" s="104"/>
      <c r="M204" s="102"/>
      <c r="N204" s="102"/>
      <c r="O204" s="104"/>
      <c r="P204" s="107"/>
      <c r="Q204" s="107"/>
      <c r="R204" s="107"/>
      <c r="S204" s="107"/>
      <c r="T204" s="107"/>
      <c r="U204" s="107"/>
      <c r="V204" s="107"/>
      <c r="W204" s="107"/>
      <c r="X204" s="146"/>
      <c r="Y204" s="104"/>
      <c r="Z204" s="104"/>
    </row>
    <row r="205" spans="1:26" ht="15.75">
      <c r="A205" s="104"/>
      <c r="B205" s="104"/>
      <c r="C205" s="105"/>
      <c r="D205" s="105"/>
      <c r="E205" s="105"/>
      <c r="F205" s="105"/>
      <c r="G205" s="106"/>
      <c r="H205" s="106"/>
      <c r="I205" s="106"/>
      <c r="J205" s="104"/>
      <c r="K205" s="104"/>
      <c r="L205" s="104"/>
      <c r="M205" s="102"/>
      <c r="N205" s="102"/>
      <c r="O205" s="104"/>
      <c r="P205" s="107"/>
      <c r="Q205" s="107"/>
      <c r="R205" s="107"/>
      <c r="S205" s="107"/>
      <c r="T205" s="107"/>
      <c r="U205" s="107"/>
      <c r="V205" s="107"/>
      <c r="W205" s="107"/>
      <c r="X205" s="146"/>
      <c r="Y205" s="104"/>
      <c r="Z205" s="104"/>
    </row>
    <row r="206" spans="1:26" ht="15.75">
      <c r="A206" s="104"/>
      <c r="B206" s="104"/>
      <c r="C206" s="105"/>
      <c r="D206" s="105"/>
      <c r="E206" s="105"/>
      <c r="F206" s="105"/>
      <c r="G206" s="106"/>
      <c r="H206" s="106"/>
      <c r="I206" s="106"/>
      <c r="J206" s="104"/>
      <c r="K206" s="104"/>
      <c r="L206" s="104"/>
      <c r="M206" s="102"/>
      <c r="N206" s="102"/>
      <c r="O206" s="104"/>
      <c r="P206" s="107"/>
      <c r="Q206" s="107"/>
      <c r="R206" s="107"/>
      <c r="S206" s="107"/>
      <c r="T206" s="107"/>
      <c r="U206" s="107"/>
      <c r="V206" s="107"/>
      <c r="W206" s="107"/>
      <c r="X206" s="146"/>
      <c r="Y206" s="104"/>
      <c r="Z206" s="104"/>
    </row>
    <row r="207" spans="1:26" ht="15.75">
      <c r="A207" s="104"/>
      <c r="B207" s="104"/>
      <c r="C207" s="105"/>
      <c r="D207" s="105"/>
      <c r="E207" s="105"/>
      <c r="F207" s="105"/>
      <c r="G207" s="106"/>
      <c r="H207" s="106"/>
      <c r="I207" s="106"/>
      <c r="J207" s="104"/>
      <c r="K207" s="104"/>
      <c r="L207" s="104"/>
      <c r="M207" s="102"/>
      <c r="N207" s="102"/>
      <c r="O207" s="104"/>
      <c r="P207" s="107"/>
      <c r="Q207" s="107"/>
      <c r="R207" s="107"/>
      <c r="S207" s="107"/>
      <c r="T207" s="107"/>
      <c r="U207" s="107"/>
      <c r="V207" s="107"/>
      <c r="W207" s="107"/>
      <c r="X207" s="146"/>
      <c r="Y207" s="104"/>
      <c r="Z207" s="104"/>
    </row>
    <row r="208" spans="1:26" ht="15.75">
      <c r="A208" s="104"/>
      <c r="B208" s="104"/>
      <c r="C208" s="105"/>
      <c r="D208" s="105"/>
      <c r="E208" s="105"/>
      <c r="F208" s="105"/>
      <c r="G208" s="106"/>
      <c r="H208" s="106"/>
      <c r="I208" s="106"/>
      <c r="J208" s="104"/>
      <c r="K208" s="104"/>
      <c r="L208" s="104"/>
      <c r="M208" s="102"/>
      <c r="N208" s="102"/>
      <c r="O208" s="104"/>
      <c r="P208" s="107"/>
      <c r="Q208" s="107"/>
      <c r="R208" s="107"/>
      <c r="S208" s="107"/>
      <c r="T208" s="107"/>
      <c r="U208" s="107"/>
      <c r="V208" s="107"/>
      <c r="W208" s="107"/>
      <c r="X208" s="146"/>
      <c r="Y208" s="104"/>
      <c r="Z208" s="104"/>
    </row>
    <row r="209" spans="1:26" ht="15.75">
      <c r="A209" s="104"/>
      <c r="B209" s="104"/>
      <c r="C209" s="105"/>
      <c r="D209" s="105"/>
      <c r="E209" s="105"/>
      <c r="F209" s="105"/>
      <c r="G209" s="106"/>
      <c r="H209" s="106"/>
      <c r="I209" s="106"/>
      <c r="J209" s="104"/>
      <c r="K209" s="104"/>
      <c r="L209" s="104"/>
      <c r="M209" s="102"/>
      <c r="N209" s="102"/>
      <c r="O209" s="104"/>
      <c r="P209" s="107"/>
      <c r="Q209" s="107"/>
      <c r="R209" s="107"/>
      <c r="S209" s="107"/>
      <c r="T209" s="107"/>
      <c r="U209" s="107"/>
      <c r="V209" s="107"/>
      <c r="W209" s="107"/>
      <c r="X209" s="146"/>
      <c r="Y209" s="104"/>
      <c r="Z209" s="104"/>
    </row>
    <row r="210" spans="1:26" ht="15.75">
      <c r="A210" s="104"/>
      <c r="B210" s="104"/>
      <c r="C210" s="105"/>
      <c r="D210" s="105"/>
      <c r="E210" s="105"/>
      <c r="F210" s="105"/>
      <c r="G210" s="106"/>
      <c r="H210" s="106"/>
      <c r="I210" s="106"/>
      <c r="J210" s="104"/>
      <c r="K210" s="104"/>
      <c r="L210" s="104"/>
      <c r="M210" s="102"/>
      <c r="N210" s="102"/>
      <c r="O210" s="104"/>
      <c r="P210" s="107"/>
      <c r="Q210" s="107"/>
      <c r="R210" s="107"/>
      <c r="S210" s="107"/>
      <c r="T210" s="107"/>
      <c r="U210" s="107"/>
      <c r="V210" s="107"/>
      <c r="W210" s="107"/>
      <c r="X210" s="146"/>
      <c r="Y210" s="104"/>
      <c r="Z210" s="104"/>
    </row>
    <row r="211" spans="1:26" ht="15.75">
      <c r="A211" s="104"/>
      <c r="B211" s="104"/>
      <c r="C211" s="105"/>
      <c r="D211" s="105"/>
      <c r="E211" s="105"/>
      <c r="F211" s="105"/>
      <c r="G211" s="106"/>
      <c r="H211" s="106"/>
      <c r="I211" s="106"/>
      <c r="J211" s="104"/>
      <c r="K211" s="104"/>
      <c r="L211" s="104"/>
      <c r="M211" s="102"/>
      <c r="N211" s="102"/>
      <c r="O211" s="104"/>
      <c r="P211" s="107"/>
      <c r="Q211" s="107"/>
      <c r="R211" s="107"/>
      <c r="S211" s="107"/>
      <c r="T211" s="107"/>
      <c r="U211" s="107"/>
      <c r="V211" s="107"/>
      <c r="W211" s="107"/>
      <c r="X211" s="146"/>
      <c r="Y211" s="104"/>
      <c r="Z211" s="104"/>
    </row>
    <row r="212" spans="1:26" ht="15.75">
      <c r="A212" s="104"/>
      <c r="B212" s="104"/>
      <c r="C212" s="105"/>
      <c r="D212" s="105"/>
      <c r="E212" s="105"/>
      <c r="F212" s="105"/>
      <c r="G212" s="106"/>
      <c r="H212" s="106"/>
      <c r="I212" s="106"/>
      <c r="J212" s="104"/>
      <c r="K212" s="104"/>
      <c r="L212" s="104"/>
      <c r="M212" s="102"/>
      <c r="N212" s="102"/>
      <c r="O212" s="104"/>
      <c r="P212" s="107"/>
      <c r="Q212" s="107"/>
      <c r="R212" s="107"/>
      <c r="S212" s="107"/>
      <c r="T212" s="107"/>
      <c r="U212" s="107"/>
      <c r="V212" s="107"/>
      <c r="W212" s="107"/>
      <c r="X212" s="146"/>
      <c r="Y212" s="104"/>
      <c r="Z212" s="104"/>
    </row>
    <row r="213" spans="1:26" ht="15.75">
      <c r="A213" s="104"/>
      <c r="B213" s="104"/>
      <c r="C213" s="105"/>
      <c r="D213" s="105"/>
      <c r="E213" s="105"/>
      <c r="F213" s="105"/>
      <c r="G213" s="106"/>
      <c r="H213" s="106"/>
      <c r="I213" s="106"/>
      <c r="J213" s="104"/>
      <c r="K213" s="104"/>
      <c r="L213" s="104"/>
      <c r="M213" s="102"/>
      <c r="N213" s="102"/>
      <c r="O213" s="104"/>
      <c r="P213" s="107"/>
      <c r="Q213" s="107"/>
      <c r="R213" s="107"/>
      <c r="S213" s="107"/>
      <c r="T213" s="107"/>
      <c r="U213" s="107"/>
      <c r="V213" s="107"/>
      <c r="W213" s="107"/>
      <c r="X213" s="146"/>
      <c r="Y213" s="104"/>
      <c r="Z213" s="104"/>
    </row>
    <row r="214" spans="1:26" ht="15.75">
      <c r="A214" s="104"/>
      <c r="B214" s="104"/>
      <c r="C214" s="105"/>
      <c r="D214" s="105"/>
      <c r="E214" s="105"/>
      <c r="F214" s="105"/>
      <c r="G214" s="106"/>
      <c r="H214" s="106"/>
      <c r="I214" s="106"/>
      <c r="J214" s="104"/>
      <c r="K214" s="104"/>
      <c r="L214" s="104"/>
      <c r="M214" s="102"/>
      <c r="N214" s="102"/>
      <c r="O214" s="104"/>
      <c r="P214" s="107"/>
      <c r="Q214" s="107"/>
      <c r="R214" s="107"/>
      <c r="S214" s="107"/>
      <c r="T214" s="107"/>
      <c r="U214" s="107"/>
      <c r="V214" s="107"/>
      <c r="W214" s="107"/>
      <c r="X214" s="146"/>
      <c r="Y214" s="104"/>
      <c r="Z214" s="104"/>
    </row>
    <row r="215" spans="1:26" ht="15">
      <c r="A215" s="104"/>
      <c r="B215" s="104"/>
      <c r="C215" s="105"/>
      <c r="D215" s="105"/>
      <c r="E215" s="105"/>
      <c r="F215" s="105"/>
      <c r="G215" s="106"/>
      <c r="H215" s="106"/>
      <c r="I215" s="106"/>
      <c r="J215" s="104"/>
      <c r="K215" s="104"/>
      <c r="L215" s="104"/>
      <c r="M215" s="102"/>
      <c r="N215" s="102"/>
      <c r="O215" s="104"/>
      <c r="P215" s="107"/>
      <c r="Q215" s="107"/>
      <c r="R215" s="107"/>
      <c r="S215" s="107"/>
      <c r="T215" s="107"/>
      <c r="U215" s="107"/>
      <c r="V215" s="107"/>
      <c r="W215" s="107"/>
      <c r="X215" s="107"/>
      <c r="Y215" s="104"/>
      <c r="Z215" s="104"/>
    </row>
    <row r="216" spans="1:26" ht="15">
      <c r="A216" s="104"/>
      <c r="B216" s="104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07"/>
      <c r="Y216" s="104"/>
      <c r="Z216" s="104"/>
    </row>
    <row r="217" spans="1:26" ht="15">
      <c r="A217" s="104"/>
      <c r="B217" s="104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07"/>
      <c r="Y217" s="104"/>
      <c r="Z217" s="104"/>
    </row>
    <row r="218" spans="1:26" ht="15">
      <c r="A218" s="104"/>
      <c r="B218" s="104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07"/>
      <c r="Y218" s="104"/>
      <c r="Z218" s="104"/>
    </row>
    <row r="219" spans="1:26" ht="15">
      <c r="A219" s="104"/>
      <c r="B219" s="104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07"/>
      <c r="Y219" s="104"/>
      <c r="Z219" s="104"/>
    </row>
    <row r="220" spans="1:26" ht="15">
      <c r="A220" s="104"/>
      <c r="B220" s="104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07"/>
      <c r="Y220" s="104"/>
      <c r="Z220" s="104"/>
    </row>
    <row r="221" spans="1:26" ht="15">
      <c r="A221" s="104"/>
      <c r="B221" s="104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07"/>
      <c r="Y221" s="104"/>
      <c r="Z221" s="104"/>
    </row>
    <row r="222" spans="1:26" ht="15">
      <c r="A222" s="104"/>
      <c r="B222" s="104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07"/>
      <c r="Y222" s="104"/>
      <c r="Z222" s="104"/>
    </row>
    <row r="223" spans="1:26" ht="15">
      <c r="A223" s="104"/>
      <c r="B223" s="104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07"/>
      <c r="Y223" s="104"/>
      <c r="Z223" s="104"/>
    </row>
    <row r="224" spans="1:26" ht="15">
      <c r="A224" s="107"/>
      <c r="B224" s="154"/>
      <c r="C224" s="108"/>
      <c r="D224" s="108"/>
      <c r="E224" s="108"/>
      <c r="F224" s="108"/>
      <c r="G224" s="109"/>
      <c r="H224" s="109"/>
      <c r="I224" s="109"/>
      <c r="J224" s="107"/>
      <c r="K224" s="107"/>
      <c r="L224" s="107"/>
      <c r="M224" s="103"/>
      <c r="N224" s="103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4"/>
      <c r="Z224" s="104"/>
    </row>
    <row r="225" spans="1:26" ht="15">
      <c r="A225" s="107"/>
      <c r="B225" s="154"/>
      <c r="C225" s="108"/>
      <c r="D225" s="108"/>
      <c r="E225" s="108"/>
      <c r="F225" s="108"/>
      <c r="G225" s="109"/>
      <c r="H225" s="109"/>
      <c r="I225" s="109"/>
      <c r="J225" s="107"/>
      <c r="K225" s="107"/>
      <c r="L225" s="107"/>
      <c r="M225" s="103"/>
      <c r="N225" s="103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4"/>
      <c r="Z225" s="104"/>
    </row>
    <row r="226" spans="1:26" ht="15">
      <c r="A226" s="107"/>
      <c r="B226" s="154"/>
      <c r="C226" s="108"/>
      <c r="D226" s="108"/>
      <c r="E226" s="108"/>
      <c r="F226" s="108"/>
      <c r="G226" s="109"/>
      <c r="H226" s="109"/>
      <c r="I226" s="109"/>
      <c r="J226" s="107"/>
      <c r="K226" s="107"/>
      <c r="L226" s="107"/>
      <c r="M226" s="103"/>
      <c r="N226" s="103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4"/>
      <c r="Z226" s="104"/>
    </row>
    <row r="227" spans="1:26" ht="15">
      <c r="A227" s="107"/>
      <c r="B227" s="154"/>
      <c r="C227" s="108"/>
      <c r="D227" s="108"/>
      <c r="E227" s="108"/>
      <c r="F227" s="108"/>
      <c r="G227" s="109"/>
      <c r="H227" s="109"/>
      <c r="I227" s="109"/>
      <c r="J227" s="107"/>
      <c r="K227" s="107"/>
      <c r="L227" s="107"/>
      <c r="M227" s="103"/>
      <c r="N227" s="103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4"/>
      <c r="Z227" s="104"/>
    </row>
    <row r="228" spans="1:26" ht="15">
      <c r="A228" s="107"/>
      <c r="B228" s="154"/>
      <c r="C228" s="108"/>
      <c r="D228" s="108"/>
      <c r="E228" s="108"/>
      <c r="F228" s="108"/>
      <c r="G228" s="109"/>
      <c r="H228" s="109"/>
      <c r="I228" s="109"/>
      <c r="J228" s="107"/>
      <c r="K228" s="107"/>
      <c r="L228" s="107"/>
      <c r="M228" s="103"/>
      <c r="N228" s="103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4"/>
      <c r="Z228" s="104"/>
    </row>
    <row r="229" spans="1:26" ht="15">
      <c r="A229" s="107"/>
      <c r="B229" s="154"/>
      <c r="C229" s="108"/>
      <c r="D229" s="108"/>
      <c r="E229" s="108"/>
      <c r="F229" s="108"/>
      <c r="G229" s="109"/>
      <c r="H229" s="109"/>
      <c r="I229" s="109"/>
      <c r="J229" s="107"/>
      <c r="K229" s="107"/>
      <c r="L229" s="107"/>
      <c r="M229" s="103"/>
      <c r="N229" s="103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4"/>
      <c r="Z229" s="104"/>
    </row>
    <row r="230" spans="1:26" ht="15">
      <c r="A230" s="107"/>
      <c r="B230" s="154"/>
      <c r="C230" s="108"/>
      <c r="D230" s="108"/>
      <c r="E230" s="108"/>
      <c r="F230" s="108"/>
      <c r="G230" s="109"/>
      <c r="H230" s="109"/>
      <c r="I230" s="109"/>
      <c r="J230" s="107"/>
      <c r="K230" s="107"/>
      <c r="L230" s="107"/>
      <c r="M230" s="103"/>
      <c r="N230" s="103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4"/>
      <c r="Z230" s="104"/>
    </row>
    <row r="231" spans="1:26" ht="15">
      <c r="A231" s="107"/>
      <c r="B231" s="154"/>
      <c r="C231" s="108"/>
      <c r="D231" s="108"/>
      <c r="E231" s="108"/>
      <c r="F231" s="108"/>
      <c r="G231" s="109"/>
      <c r="H231" s="109"/>
      <c r="I231" s="109"/>
      <c r="J231" s="107"/>
      <c r="K231" s="107"/>
      <c r="L231" s="107"/>
      <c r="M231" s="103"/>
      <c r="N231" s="103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4"/>
      <c r="Z231" s="104"/>
    </row>
    <row r="232" spans="1:26" ht="15">
      <c r="A232" s="107"/>
      <c r="B232" s="154"/>
      <c r="C232" s="108"/>
      <c r="D232" s="108"/>
      <c r="E232" s="108"/>
      <c r="F232" s="108"/>
      <c r="G232" s="109"/>
      <c r="H232" s="109"/>
      <c r="I232" s="109"/>
      <c r="J232" s="107"/>
      <c r="K232" s="107"/>
      <c r="L232" s="107"/>
      <c r="M232" s="103"/>
      <c r="N232" s="103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4"/>
      <c r="Z232" s="104"/>
    </row>
    <row r="233" spans="1:26" ht="15">
      <c r="A233" s="107"/>
      <c r="B233" s="154"/>
      <c r="C233" s="108"/>
      <c r="D233" s="108"/>
      <c r="E233" s="108"/>
      <c r="F233" s="108"/>
      <c r="G233" s="109"/>
      <c r="H233" s="109"/>
      <c r="I233" s="109"/>
      <c r="J233" s="107"/>
      <c r="K233" s="107"/>
      <c r="L233" s="107"/>
      <c r="M233" s="103"/>
      <c r="N233" s="103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4"/>
      <c r="Z233" s="104"/>
    </row>
    <row r="234" spans="1:26" ht="15">
      <c r="A234" s="107"/>
      <c r="B234" s="154"/>
      <c r="C234" s="108"/>
      <c r="D234" s="108"/>
      <c r="E234" s="108"/>
      <c r="F234" s="108"/>
      <c r="G234" s="109"/>
      <c r="H234" s="109"/>
      <c r="I234" s="109"/>
      <c r="J234" s="107"/>
      <c r="K234" s="107"/>
      <c r="L234" s="107"/>
      <c r="M234" s="103"/>
      <c r="N234" s="103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4"/>
      <c r="Z234" s="104"/>
    </row>
    <row r="235" spans="1:26" ht="15">
      <c r="A235" s="107"/>
      <c r="B235" s="154"/>
      <c r="C235" s="108"/>
      <c r="D235" s="108"/>
      <c r="E235" s="108"/>
      <c r="F235" s="108"/>
      <c r="G235" s="109"/>
      <c r="H235" s="109"/>
      <c r="I235" s="109"/>
      <c r="J235" s="107"/>
      <c r="K235" s="107"/>
      <c r="L235" s="107"/>
      <c r="M235" s="103"/>
      <c r="N235" s="103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4"/>
      <c r="Z235" s="104"/>
    </row>
    <row r="236" spans="1:26" ht="15">
      <c r="A236" s="107"/>
      <c r="B236" s="154"/>
      <c r="C236" s="108"/>
      <c r="D236" s="108"/>
      <c r="E236" s="108"/>
      <c r="F236" s="108"/>
      <c r="G236" s="109"/>
      <c r="H236" s="109"/>
      <c r="I236" s="109"/>
      <c r="J236" s="107"/>
      <c r="K236" s="107"/>
      <c r="L236" s="107"/>
      <c r="M236" s="103"/>
      <c r="N236" s="103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4"/>
      <c r="Z236" s="104"/>
    </row>
    <row r="237" spans="1:26" ht="15">
      <c r="A237" s="107"/>
      <c r="B237" s="154"/>
      <c r="C237" s="108"/>
      <c r="D237" s="108"/>
      <c r="E237" s="108"/>
      <c r="F237" s="108"/>
      <c r="G237" s="109"/>
      <c r="H237" s="109"/>
      <c r="I237" s="109"/>
      <c r="J237" s="107"/>
      <c r="K237" s="107"/>
      <c r="L237" s="107"/>
      <c r="M237" s="103"/>
      <c r="N237" s="103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4"/>
      <c r="Z237" s="104"/>
    </row>
    <row r="238" spans="1:26" ht="15">
      <c r="A238" s="107"/>
      <c r="B238" s="154"/>
      <c r="C238" s="108"/>
      <c r="D238" s="108"/>
      <c r="E238" s="108"/>
      <c r="F238" s="108"/>
      <c r="G238" s="109"/>
      <c r="H238" s="109"/>
      <c r="I238" s="109"/>
      <c r="J238" s="107"/>
      <c r="K238" s="107"/>
      <c r="L238" s="107"/>
      <c r="M238" s="103"/>
      <c r="N238" s="103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4"/>
      <c r="Z238" s="104"/>
    </row>
    <row r="239" spans="1:26" ht="15">
      <c r="A239" s="107"/>
      <c r="B239" s="154"/>
      <c r="C239" s="108"/>
      <c r="D239" s="108"/>
      <c r="E239" s="108"/>
      <c r="F239" s="108"/>
      <c r="G239" s="107"/>
      <c r="H239" s="107"/>
      <c r="I239" s="107"/>
      <c r="J239" s="107"/>
      <c r="K239" s="107"/>
      <c r="L239" s="107"/>
      <c r="M239" s="103"/>
      <c r="N239" s="103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4"/>
      <c r="Z239" s="104"/>
    </row>
    <row r="240" spans="1:26" ht="15">
      <c r="A240" s="107"/>
      <c r="B240" s="154"/>
      <c r="C240" s="108"/>
      <c r="D240" s="108"/>
      <c r="E240" s="108"/>
      <c r="F240" s="108"/>
      <c r="G240" s="107"/>
      <c r="H240" s="107"/>
      <c r="I240" s="107"/>
      <c r="J240" s="107"/>
      <c r="K240" s="107"/>
      <c r="L240" s="107"/>
      <c r="M240" s="103"/>
      <c r="N240" s="103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4"/>
      <c r="Z240" s="104"/>
    </row>
    <row r="241" spans="1:26" ht="15">
      <c r="A241" s="107"/>
      <c r="B241" s="154"/>
      <c r="C241" s="108"/>
      <c r="D241" s="108"/>
      <c r="E241" s="108"/>
      <c r="F241" s="108"/>
      <c r="G241" s="107"/>
      <c r="H241" s="107"/>
      <c r="I241" s="107"/>
      <c r="J241" s="107"/>
      <c r="K241" s="107"/>
      <c r="L241" s="107"/>
      <c r="M241" s="103"/>
      <c r="N241" s="103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4"/>
      <c r="Z241" s="104"/>
    </row>
    <row r="242" spans="1:26" ht="15">
      <c r="A242" s="107"/>
      <c r="B242" s="154"/>
      <c r="C242" s="108"/>
      <c r="D242" s="108"/>
      <c r="E242" s="108"/>
      <c r="F242" s="108"/>
      <c r="G242" s="107"/>
      <c r="H242" s="107"/>
      <c r="I242" s="107"/>
      <c r="J242" s="107"/>
      <c r="K242" s="107"/>
      <c r="L242" s="107"/>
      <c r="M242" s="103"/>
      <c r="N242" s="103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4"/>
      <c r="Z242" s="104"/>
    </row>
    <row r="243" spans="1:26" ht="15">
      <c r="A243" s="107"/>
      <c r="B243" s="154"/>
      <c r="C243" s="108"/>
      <c r="D243" s="108"/>
      <c r="E243" s="108"/>
      <c r="F243" s="108"/>
      <c r="G243" s="107"/>
      <c r="H243" s="107"/>
      <c r="I243" s="107"/>
      <c r="J243" s="107"/>
      <c r="K243" s="107"/>
      <c r="L243" s="107"/>
      <c r="M243" s="103"/>
      <c r="N243" s="103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4"/>
      <c r="Z243" s="104"/>
    </row>
    <row r="244" spans="1:26" ht="15">
      <c r="A244" s="107"/>
      <c r="B244" s="154"/>
      <c r="C244" s="108"/>
      <c r="D244" s="108"/>
      <c r="E244" s="108"/>
      <c r="F244" s="108"/>
      <c r="G244" s="107"/>
      <c r="H244" s="107"/>
      <c r="I244" s="107"/>
      <c r="J244" s="107"/>
      <c r="K244" s="107"/>
      <c r="L244" s="107"/>
      <c r="M244" s="103"/>
      <c r="N244" s="103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4"/>
      <c r="Z244" s="104"/>
    </row>
    <row r="245" spans="1:26" ht="15">
      <c r="A245" s="107"/>
      <c r="B245" s="154"/>
      <c r="C245" s="108"/>
      <c r="D245" s="108"/>
      <c r="E245" s="108"/>
      <c r="F245" s="108"/>
      <c r="G245" s="107"/>
      <c r="H245" s="107"/>
      <c r="I245" s="107"/>
      <c r="J245" s="107"/>
      <c r="K245" s="107"/>
      <c r="L245" s="107"/>
      <c r="M245" s="103"/>
      <c r="N245" s="103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4"/>
      <c r="Z245" s="104"/>
    </row>
    <row r="246" spans="1:26" ht="15">
      <c r="A246" s="107"/>
      <c r="B246" s="154"/>
      <c r="C246" s="108"/>
      <c r="D246" s="108"/>
      <c r="E246" s="108"/>
      <c r="F246" s="108"/>
      <c r="G246" s="107"/>
      <c r="H246" s="107"/>
      <c r="I246" s="107"/>
      <c r="J246" s="107"/>
      <c r="K246" s="107"/>
      <c r="L246" s="107"/>
      <c r="M246" s="103"/>
      <c r="N246" s="103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4"/>
      <c r="Z246" s="104"/>
    </row>
    <row r="247" spans="1:26" ht="15">
      <c r="A247" s="107"/>
      <c r="B247" s="154"/>
      <c r="C247" s="108"/>
      <c r="D247" s="108"/>
      <c r="E247" s="108"/>
      <c r="F247" s="108"/>
      <c r="G247" s="107"/>
      <c r="H247" s="107"/>
      <c r="I247" s="107"/>
      <c r="J247" s="107"/>
      <c r="K247" s="107"/>
      <c r="L247" s="107"/>
      <c r="M247" s="103"/>
      <c r="N247" s="103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4"/>
      <c r="Z247" s="104"/>
    </row>
    <row r="248" spans="1:26" ht="15">
      <c r="A248" s="107"/>
      <c r="B248" s="154"/>
      <c r="C248" s="108"/>
      <c r="D248" s="108"/>
      <c r="E248" s="108"/>
      <c r="F248" s="108"/>
      <c r="G248" s="107"/>
      <c r="H248" s="107"/>
      <c r="I248" s="107"/>
      <c r="J248" s="107"/>
      <c r="K248" s="107"/>
      <c r="L248" s="107"/>
      <c r="M248" s="103"/>
      <c r="N248" s="103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4"/>
      <c r="Z248" s="104"/>
    </row>
    <row r="249" spans="1:26" ht="15">
      <c r="A249" s="107"/>
      <c r="B249" s="154"/>
      <c r="C249" s="108"/>
      <c r="D249" s="108"/>
      <c r="E249" s="108"/>
      <c r="F249" s="108"/>
      <c r="G249" s="107"/>
      <c r="H249" s="107"/>
      <c r="I249" s="107"/>
      <c r="J249" s="107"/>
      <c r="K249" s="107"/>
      <c r="L249" s="107"/>
      <c r="M249" s="103"/>
      <c r="N249" s="103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4"/>
      <c r="Z249" s="104"/>
    </row>
    <row r="250" spans="1:26" ht="15">
      <c r="A250" s="107"/>
      <c r="B250" s="154"/>
      <c r="C250" s="108"/>
      <c r="D250" s="108"/>
      <c r="E250" s="108"/>
      <c r="F250" s="108"/>
      <c r="G250" s="107"/>
      <c r="H250" s="107"/>
      <c r="I250" s="107"/>
      <c r="J250" s="107"/>
      <c r="K250" s="107"/>
      <c r="L250" s="107"/>
      <c r="M250" s="103"/>
      <c r="N250" s="103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</row>
    <row r="251" spans="1:26" ht="15">
      <c r="A251" s="107"/>
      <c r="B251" s="154"/>
      <c r="C251" s="108"/>
      <c r="D251" s="108"/>
      <c r="E251" s="108"/>
      <c r="F251" s="108"/>
      <c r="G251" s="107"/>
      <c r="H251" s="107"/>
      <c r="I251" s="107"/>
      <c r="J251" s="107"/>
      <c r="K251" s="107"/>
      <c r="L251" s="107"/>
      <c r="M251" s="103"/>
      <c r="N251" s="103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</row>
    <row r="252" spans="1:26" ht="15">
      <c r="A252" s="107"/>
      <c r="B252" s="154"/>
      <c r="C252" s="108"/>
      <c r="D252" s="108"/>
      <c r="E252" s="108"/>
      <c r="F252" s="108"/>
      <c r="G252" s="107"/>
      <c r="H252" s="107"/>
      <c r="I252" s="107"/>
      <c r="J252" s="107"/>
      <c r="K252" s="107"/>
      <c r="L252" s="107"/>
      <c r="M252" s="103"/>
      <c r="N252" s="103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</row>
    <row r="253" spans="1:26" ht="15">
      <c r="A253" s="107"/>
      <c r="B253" s="154"/>
      <c r="C253" s="108"/>
      <c r="D253" s="108"/>
      <c r="E253" s="108"/>
      <c r="F253" s="108"/>
      <c r="G253" s="107"/>
      <c r="H253" s="107"/>
      <c r="I253" s="107"/>
      <c r="J253" s="107"/>
      <c r="K253" s="107"/>
      <c r="L253" s="107"/>
      <c r="M253" s="103"/>
      <c r="N253" s="103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</row>
    <row r="254" spans="1:26" ht="15">
      <c r="A254" s="107"/>
      <c r="B254" s="154"/>
      <c r="C254" s="108"/>
      <c r="D254" s="108"/>
      <c r="E254" s="108"/>
      <c r="F254" s="108"/>
      <c r="G254" s="107"/>
      <c r="H254" s="107"/>
      <c r="I254" s="107"/>
      <c r="J254" s="107"/>
      <c r="K254" s="107"/>
      <c r="L254" s="107"/>
      <c r="M254" s="103"/>
      <c r="N254" s="103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</row>
    <row r="255" spans="1:26" ht="15">
      <c r="A255" s="107"/>
      <c r="B255" s="154"/>
      <c r="C255" s="108"/>
      <c r="D255" s="108"/>
      <c r="E255" s="108"/>
      <c r="F255" s="108"/>
      <c r="G255" s="107"/>
      <c r="H255" s="107"/>
      <c r="I255" s="107"/>
      <c r="J255" s="107"/>
      <c r="K255" s="107"/>
      <c r="L255" s="107"/>
      <c r="M255" s="103"/>
      <c r="N255" s="103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</row>
    <row r="256" spans="1:26" ht="15">
      <c r="A256" s="107"/>
      <c r="B256" s="154"/>
      <c r="C256" s="108"/>
      <c r="D256" s="108"/>
      <c r="E256" s="108"/>
      <c r="F256" s="108"/>
      <c r="G256" s="107"/>
      <c r="H256" s="107"/>
      <c r="I256" s="107"/>
      <c r="J256" s="107"/>
      <c r="K256" s="107"/>
      <c r="L256" s="107"/>
      <c r="M256" s="103"/>
      <c r="N256" s="103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</row>
    <row r="257" spans="1:26" ht="15">
      <c r="A257" s="107"/>
      <c r="B257" s="154"/>
      <c r="C257" s="108"/>
      <c r="D257" s="108"/>
      <c r="E257" s="108"/>
      <c r="F257" s="108"/>
      <c r="G257" s="107"/>
      <c r="H257" s="107"/>
      <c r="I257" s="107"/>
      <c r="J257" s="107"/>
      <c r="K257" s="107"/>
      <c r="L257" s="107"/>
      <c r="M257" s="103"/>
      <c r="N257" s="103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</row>
    <row r="258" spans="1:26" ht="15">
      <c r="A258" s="107"/>
      <c r="B258" s="154"/>
      <c r="C258" s="108"/>
      <c r="D258" s="108"/>
      <c r="E258" s="108"/>
      <c r="F258" s="108"/>
      <c r="G258" s="107"/>
      <c r="H258" s="107"/>
      <c r="I258" s="107"/>
      <c r="J258" s="107"/>
      <c r="K258" s="107"/>
      <c r="L258" s="107"/>
      <c r="M258" s="103"/>
      <c r="N258" s="103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</row>
    <row r="259" spans="1:26" ht="15">
      <c r="A259" s="107"/>
      <c r="B259" s="154"/>
      <c r="C259" s="108"/>
      <c r="D259" s="108"/>
      <c r="E259" s="108"/>
      <c r="F259" s="108"/>
      <c r="G259" s="107"/>
      <c r="H259" s="107"/>
      <c r="I259" s="107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</row>
    <row r="260" spans="1:26" ht="15">
      <c r="A260" s="107"/>
      <c r="B260" s="154"/>
      <c r="C260" s="108"/>
      <c r="D260" s="108"/>
      <c r="E260" s="108"/>
      <c r="F260" s="108"/>
      <c r="G260" s="107"/>
      <c r="H260" s="107"/>
      <c r="I260" s="107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</row>
    <row r="261" spans="1:26" ht="15">
      <c r="A261" s="107"/>
      <c r="B261" s="154"/>
      <c r="C261" s="108"/>
      <c r="D261" s="108"/>
      <c r="E261" s="108"/>
      <c r="F261" s="108"/>
      <c r="G261" s="107"/>
      <c r="H261" s="107"/>
      <c r="I261" s="107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</row>
    <row r="262" spans="1:26" ht="15">
      <c r="A262" s="107"/>
      <c r="B262" s="154"/>
      <c r="C262" s="108"/>
      <c r="D262" s="108"/>
      <c r="E262" s="108"/>
      <c r="F262" s="108"/>
      <c r="G262" s="107"/>
      <c r="H262" s="107"/>
      <c r="I262" s="107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</row>
    <row r="263" spans="1:26" ht="15">
      <c r="A263" s="107"/>
      <c r="B263" s="154"/>
      <c r="C263" s="108"/>
      <c r="D263" s="108"/>
      <c r="E263" s="108"/>
      <c r="F263" s="108"/>
      <c r="G263" s="107"/>
      <c r="H263" s="107"/>
      <c r="I263" s="107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</row>
    <row r="264" spans="1:26" ht="15">
      <c r="A264" s="107"/>
      <c r="B264" s="154"/>
      <c r="C264" s="108"/>
      <c r="D264" s="108"/>
      <c r="E264" s="108"/>
      <c r="F264" s="108"/>
      <c r="G264" s="107"/>
      <c r="H264" s="107"/>
      <c r="I264" s="107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</row>
    <row r="265" spans="1:26" ht="15">
      <c r="A265" s="107"/>
      <c r="B265" s="154"/>
      <c r="C265" s="108"/>
      <c r="D265" s="108"/>
      <c r="E265" s="108"/>
      <c r="F265" s="108"/>
      <c r="G265" s="107"/>
      <c r="H265" s="107"/>
      <c r="I265" s="107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</row>
    <row r="266" spans="1:26" ht="15">
      <c r="A266" s="107"/>
      <c r="B266" s="154"/>
      <c r="C266" s="108"/>
      <c r="D266" s="108"/>
      <c r="E266" s="108"/>
      <c r="F266" s="108"/>
      <c r="G266" s="107"/>
      <c r="H266" s="107"/>
      <c r="I266" s="107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</row>
    <row r="267" spans="1:26" ht="15">
      <c r="A267" s="107"/>
      <c r="B267" s="154"/>
      <c r="C267" s="108"/>
      <c r="D267" s="108"/>
      <c r="E267" s="108"/>
      <c r="F267" s="108"/>
      <c r="G267" s="107"/>
      <c r="H267" s="107"/>
      <c r="I267" s="107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</row>
    <row r="268" spans="1:26" ht="15">
      <c r="A268" s="107"/>
      <c r="B268" s="154"/>
      <c r="C268" s="108"/>
      <c r="D268" s="108"/>
      <c r="E268" s="108"/>
      <c r="F268" s="108"/>
      <c r="G268" s="107"/>
      <c r="H268" s="107"/>
      <c r="I268" s="107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</row>
    <row r="269" spans="1:26" ht="15">
      <c r="A269" s="107"/>
      <c r="B269" s="154"/>
      <c r="C269" s="108"/>
      <c r="D269" s="108"/>
      <c r="E269" s="108"/>
      <c r="F269" s="108"/>
      <c r="G269" s="107"/>
      <c r="H269" s="107"/>
      <c r="I269" s="107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</row>
    <row r="270" spans="1:26" ht="15">
      <c r="A270" s="107"/>
      <c r="B270" s="154"/>
      <c r="C270" s="108"/>
      <c r="D270" s="108"/>
      <c r="E270" s="108"/>
      <c r="F270" s="108"/>
      <c r="G270" s="107"/>
      <c r="H270" s="107"/>
      <c r="I270" s="107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</row>
    <row r="271" spans="1:26" ht="15">
      <c r="A271" s="107"/>
      <c r="B271" s="154"/>
      <c r="C271" s="108"/>
      <c r="D271" s="108"/>
      <c r="E271" s="108"/>
      <c r="F271" s="108"/>
      <c r="G271" s="107"/>
      <c r="H271" s="107"/>
      <c r="I271" s="107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</row>
    <row r="272" spans="1:26" ht="15">
      <c r="A272" s="107"/>
      <c r="B272" s="154"/>
      <c r="C272" s="108"/>
      <c r="D272" s="108"/>
      <c r="E272" s="108"/>
      <c r="F272" s="108"/>
      <c r="G272" s="107"/>
      <c r="H272" s="107"/>
      <c r="I272" s="107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</row>
    <row r="273" spans="1:26" ht="15">
      <c r="A273" s="107"/>
      <c r="B273" s="154"/>
      <c r="C273" s="108"/>
      <c r="D273" s="108"/>
      <c r="E273" s="108"/>
      <c r="F273" s="108"/>
      <c r="G273" s="107"/>
      <c r="H273" s="107"/>
      <c r="I273" s="107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</row>
    <row r="274" spans="1:26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</row>
    <row r="275" spans="1:26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</row>
    <row r="276" spans="1:26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</row>
    <row r="277" spans="1:26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</row>
    <row r="278" spans="1:26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</row>
    <row r="279" spans="1:26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</row>
    <row r="280" spans="1:26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</row>
    <row r="281" spans="1:26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</row>
    <row r="282" spans="1:26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</row>
    <row r="283" spans="1:26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</row>
    <row r="284" spans="1:26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</row>
    <row r="285" spans="1:26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</row>
    <row r="286" spans="1:26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</row>
    <row r="287" spans="1:26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</row>
    <row r="288" spans="1:26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</row>
    <row r="289" spans="1:26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</row>
    <row r="290" spans="1:26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</row>
    <row r="291" spans="1:26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</row>
    <row r="292" spans="1:26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</row>
    <row r="293" spans="3:26" ht="15"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</row>
    <row r="294" spans="3:26" ht="15"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</row>
    <row r="295" spans="3:26" ht="15"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</row>
    <row r="296" spans="3:26" ht="15"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</row>
    <row r="297" spans="3:26" ht="15"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</row>
    <row r="298" spans="3:26" ht="15"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</row>
    <row r="299" spans="3:26" ht="15"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</row>
    <row r="300" spans="3:26" ht="15"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3:26" ht="15"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3:26" ht="15"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3:26" ht="15"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3:26" ht="15"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3:26" ht="15"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3:26" ht="15"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3:26" ht="15"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3:26" ht="15"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3:26" ht="15"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3:26" ht="15"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3:26" ht="15"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3:26" ht="15"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3:26" ht="15"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3:26" ht="15"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3:26" ht="15"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3:26" ht="15"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3:26" ht="15"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3:26" ht="15"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3:26" ht="15"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3:26" ht="15"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3:26" ht="15"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3:26" ht="15"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3:26" ht="15"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3:26" ht="15"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3:26" ht="15"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3:26" ht="15"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3:26" ht="15"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3:26" ht="15"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3:26" ht="15"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3:26" ht="15"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3:26" ht="15"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3:26" ht="15"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3:26" ht="15"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3:26" ht="15"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3:26" ht="15"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3:26" ht="15"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3:26" ht="15"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3:26" ht="15"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3:26" ht="15"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3:26" ht="15"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3:26" ht="15"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3:26" ht="15"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</sheetData>
  <sheetProtection/>
  <autoFilter ref="A13:Z148"/>
  <mergeCells count="25">
    <mergeCell ref="F10:F12"/>
    <mergeCell ref="Y10:Z10"/>
    <mergeCell ref="Y11:Z11"/>
    <mergeCell ref="A154:Z154"/>
    <mergeCell ref="R10:R11"/>
    <mergeCell ref="A153:Z153"/>
    <mergeCell ref="A10:A12"/>
    <mergeCell ref="C10:C12"/>
    <mergeCell ref="D10:D12"/>
    <mergeCell ref="O10:O11"/>
    <mergeCell ref="B10:B12"/>
    <mergeCell ref="F1:Z1"/>
    <mergeCell ref="F2:AA2"/>
    <mergeCell ref="F4:Z4"/>
    <mergeCell ref="C6:K6"/>
    <mergeCell ref="A7:Z7"/>
    <mergeCell ref="E10:E12"/>
    <mergeCell ref="H10:H11"/>
    <mergeCell ref="I10:I11"/>
    <mergeCell ref="M8:O9"/>
    <mergeCell ref="K10:K11"/>
    <mergeCell ref="N10:N11"/>
    <mergeCell ref="G8:I9"/>
    <mergeCell ref="Q10:Q11"/>
    <mergeCell ref="L10:L11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377"/>
  <sheetViews>
    <sheetView zoomScaleSheetLayoutView="100" zoomScalePageLayoutView="0" workbookViewId="0" topLeftCell="A1">
      <selection activeCell="A11" sqref="A11:AA11"/>
    </sheetView>
  </sheetViews>
  <sheetFormatPr defaultColWidth="9.00390625" defaultRowHeight="12.75"/>
  <cols>
    <col min="1" max="1" width="38.75390625" style="0" customWidth="1"/>
    <col min="2" max="2" width="8.125" style="155" customWidth="1"/>
    <col min="3" max="3" width="6.625" style="0" customWidth="1"/>
    <col min="4" max="4" width="7.00390625" style="0" customWidth="1"/>
    <col min="5" max="5" width="13.003906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3.25390625" style="0" customWidth="1"/>
    <col min="26" max="26" width="14.75390625" style="0" customWidth="1"/>
    <col min="27" max="27" width="23.875" style="0" customWidth="1"/>
    <col min="28" max="28" width="1.00390625" style="0" hidden="1" customWidth="1"/>
    <col min="29" max="29" width="12.875" style="11" customWidth="1"/>
  </cols>
  <sheetData>
    <row r="1" spans="2:26" ht="12.75">
      <c r="B1" s="152"/>
      <c r="D1" s="88"/>
      <c r="E1" s="88"/>
      <c r="F1" s="258" t="s">
        <v>366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</row>
    <row r="2" spans="2:27" ht="30.75" customHeight="1">
      <c r="B2" s="152"/>
      <c r="D2" s="88"/>
      <c r="E2" s="88"/>
      <c r="F2" s="260" t="s">
        <v>348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2:26" ht="13.5">
      <c r="B3" s="152"/>
      <c r="D3" s="88"/>
      <c r="E3" s="88"/>
      <c r="F3" s="89"/>
      <c r="G3" s="89"/>
      <c r="H3" s="88"/>
      <c r="I3" s="88"/>
      <c r="J3" s="88"/>
      <c r="W3" s="86"/>
      <c r="X3" s="86"/>
      <c r="Y3" s="86"/>
      <c r="Z3" s="86"/>
    </row>
    <row r="4" spans="2:26" ht="12.75">
      <c r="B4" s="152"/>
      <c r="D4" s="88"/>
      <c r="E4" s="88"/>
      <c r="F4" t="s">
        <v>340</v>
      </c>
      <c r="W4" s="86"/>
      <c r="X4" s="86"/>
      <c r="Y4" s="86"/>
      <c r="Z4" s="86"/>
    </row>
    <row r="5" spans="2:26" ht="12.75">
      <c r="B5" s="152"/>
      <c r="D5" s="88"/>
      <c r="E5" s="88"/>
      <c r="F5" t="s">
        <v>339</v>
      </c>
      <c r="W5" s="86"/>
      <c r="X5" s="86"/>
      <c r="Y5" s="86"/>
      <c r="Z5" s="86"/>
    </row>
    <row r="6" spans="2:26" ht="12.75">
      <c r="B6" s="152"/>
      <c r="D6" s="88"/>
      <c r="E6" s="88"/>
      <c r="F6" s="156" t="s">
        <v>327</v>
      </c>
      <c r="L6" t="e">
        <f>#REF!-50</f>
        <v>#REF!</v>
      </c>
      <c r="W6" s="86"/>
      <c r="X6" s="86"/>
      <c r="Y6" s="86"/>
      <c r="Z6" s="86"/>
    </row>
    <row r="7" spans="2:25" ht="12.75">
      <c r="B7" s="152"/>
      <c r="D7" s="88"/>
      <c r="E7" s="88"/>
      <c r="F7" t="s">
        <v>341</v>
      </c>
      <c r="W7" s="86"/>
      <c r="X7" s="86"/>
      <c r="Y7" s="86"/>
    </row>
    <row r="8" spans="2:26" ht="12.75">
      <c r="B8" s="152"/>
      <c r="D8" s="88"/>
      <c r="E8" s="88"/>
      <c r="F8" s="86"/>
      <c r="W8" s="86"/>
      <c r="X8" s="86"/>
      <c r="Y8" s="86"/>
      <c r="Z8" s="86"/>
    </row>
    <row r="9" spans="2:26" ht="13.5">
      <c r="B9" s="152"/>
      <c r="E9" s="88"/>
      <c r="F9" s="88"/>
      <c r="G9" s="89"/>
      <c r="H9" s="89"/>
      <c r="I9" s="88"/>
      <c r="J9" s="88"/>
      <c r="W9" s="86"/>
      <c r="X9" s="86"/>
      <c r="Y9" s="86"/>
      <c r="Z9" s="86"/>
    </row>
    <row r="10" spans="2:26" ht="13.5">
      <c r="B10" s="152"/>
      <c r="C10" s="262" t="s">
        <v>214</v>
      </c>
      <c r="D10" s="259"/>
      <c r="E10" s="259"/>
      <c r="F10" s="259"/>
      <c r="G10" s="259"/>
      <c r="H10" s="259"/>
      <c r="I10" s="259"/>
      <c r="J10" s="259"/>
      <c r="K10" s="259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W10" s="86"/>
      <c r="X10" s="86"/>
      <c r="Y10" s="86"/>
      <c r="Z10" s="86"/>
    </row>
    <row r="11" spans="1:27" ht="15">
      <c r="A11" s="263" t="s">
        <v>267</v>
      </c>
      <c r="B11" s="263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</row>
    <row r="12" spans="1:26" ht="12.75">
      <c r="A12" s="90"/>
      <c r="B12" s="153"/>
      <c r="C12" s="90"/>
      <c r="D12" s="90"/>
      <c r="E12" s="90"/>
      <c r="F12" s="90"/>
      <c r="G12" s="254" t="s">
        <v>18</v>
      </c>
      <c r="H12" s="254"/>
      <c r="I12" s="254"/>
      <c r="J12" s="23" t="s">
        <v>7</v>
      </c>
      <c r="K12" s="23"/>
      <c r="L12" s="23"/>
      <c r="M12" s="254" t="s">
        <v>18</v>
      </c>
      <c r="N12" s="254"/>
      <c r="O12" s="254"/>
      <c r="P12" s="23" t="s">
        <v>7</v>
      </c>
      <c r="Q12" s="23"/>
      <c r="R12" s="23"/>
      <c r="S12" s="23"/>
      <c r="T12" s="91"/>
      <c r="U12" s="91"/>
      <c r="V12" s="91"/>
      <c r="W12" s="86"/>
      <c r="X12" s="86"/>
      <c r="Y12" s="86"/>
      <c r="Z12" s="86"/>
    </row>
    <row r="13" spans="1:26" ht="12.75">
      <c r="A13" s="90"/>
      <c r="B13" s="153"/>
      <c r="C13" s="90"/>
      <c r="D13" s="90"/>
      <c r="E13" s="90"/>
      <c r="F13" s="90"/>
      <c r="G13" s="254"/>
      <c r="H13" s="254"/>
      <c r="I13" s="254"/>
      <c r="J13" s="23"/>
      <c r="K13" s="23"/>
      <c r="L13" s="23"/>
      <c r="M13" s="254"/>
      <c r="N13" s="254"/>
      <c r="O13" s="254"/>
      <c r="P13" s="23"/>
      <c r="Q13" s="23"/>
      <c r="R13" s="23"/>
      <c r="S13" s="23"/>
      <c r="T13" s="91"/>
      <c r="U13" s="91"/>
      <c r="V13" s="91"/>
      <c r="W13" s="86"/>
      <c r="X13" s="86"/>
      <c r="Y13" s="86"/>
      <c r="Z13" s="86" t="s">
        <v>215</v>
      </c>
    </row>
    <row r="14" spans="1:28" ht="38.25">
      <c r="A14" s="270" t="s">
        <v>12</v>
      </c>
      <c r="B14" s="255" t="s">
        <v>265</v>
      </c>
      <c r="C14" s="253" t="s">
        <v>13</v>
      </c>
      <c r="D14" s="253" t="s">
        <v>14</v>
      </c>
      <c r="E14" s="253" t="s">
        <v>207</v>
      </c>
      <c r="F14" s="253" t="s">
        <v>17</v>
      </c>
      <c r="G14" s="87"/>
      <c r="H14" s="253" t="s">
        <v>20</v>
      </c>
      <c r="I14" s="253" t="s">
        <v>21</v>
      </c>
      <c r="J14" s="87"/>
      <c r="K14" s="253" t="s">
        <v>20</v>
      </c>
      <c r="L14" s="253" t="s">
        <v>21</v>
      </c>
      <c r="M14" s="87"/>
      <c r="N14" s="253" t="s">
        <v>20</v>
      </c>
      <c r="O14" s="253" t="s">
        <v>21</v>
      </c>
      <c r="P14" s="87"/>
      <c r="Q14" s="253" t="s">
        <v>20</v>
      </c>
      <c r="R14" s="253" t="s">
        <v>21</v>
      </c>
      <c r="S14" s="87" t="s">
        <v>213</v>
      </c>
      <c r="T14" s="125" t="s">
        <v>212</v>
      </c>
      <c r="U14" s="125" t="s">
        <v>211</v>
      </c>
      <c r="V14" s="125" t="s">
        <v>208</v>
      </c>
      <c r="W14" s="125" t="s">
        <v>209</v>
      </c>
      <c r="X14" s="125" t="s">
        <v>210</v>
      </c>
      <c r="Y14" s="272" t="s">
        <v>216</v>
      </c>
      <c r="Z14" s="272"/>
      <c r="AA14" s="272"/>
      <c r="AB14" s="15"/>
    </row>
    <row r="15" spans="1:28" ht="12.75">
      <c r="A15" s="271"/>
      <c r="B15" s="256"/>
      <c r="C15" s="264"/>
      <c r="D15" s="264"/>
      <c r="E15" s="264"/>
      <c r="F15" s="264"/>
      <c r="G15" s="87"/>
      <c r="H15" s="253"/>
      <c r="I15" s="253"/>
      <c r="J15" s="87" t="s">
        <v>19</v>
      </c>
      <c r="K15" s="253"/>
      <c r="L15" s="253"/>
      <c r="M15" s="87" t="s">
        <v>19</v>
      </c>
      <c r="N15" s="253"/>
      <c r="O15" s="253"/>
      <c r="P15" s="87" t="s">
        <v>19</v>
      </c>
      <c r="Q15" s="253"/>
      <c r="R15" s="253"/>
      <c r="S15" s="87"/>
      <c r="T15" s="126"/>
      <c r="U15" s="127"/>
      <c r="V15" s="127"/>
      <c r="W15" s="126"/>
      <c r="X15" s="128"/>
      <c r="Y15" s="272"/>
      <c r="Z15" s="272"/>
      <c r="AA15" s="272"/>
      <c r="AB15" s="15"/>
    </row>
    <row r="16" spans="1:28" ht="31.5">
      <c r="A16" s="271"/>
      <c r="B16" s="257"/>
      <c r="C16" s="264"/>
      <c r="D16" s="264"/>
      <c r="E16" s="264"/>
      <c r="F16" s="264"/>
      <c r="G16" s="129"/>
      <c r="H16" s="129">
        <v>7</v>
      </c>
      <c r="I16" s="129">
        <v>8</v>
      </c>
      <c r="J16" s="129">
        <v>6</v>
      </c>
      <c r="K16" s="129">
        <v>7</v>
      </c>
      <c r="L16" s="129">
        <v>8</v>
      </c>
      <c r="M16" s="129">
        <v>6</v>
      </c>
      <c r="N16" s="129">
        <v>7</v>
      </c>
      <c r="O16" s="129">
        <v>8</v>
      </c>
      <c r="P16" s="130"/>
      <c r="Q16" s="130"/>
      <c r="R16" s="130"/>
      <c r="S16" s="130"/>
      <c r="T16" s="131">
        <v>6</v>
      </c>
      <c r="U16" s="131">
        <v>7</v>
      </c>
      <c r="V16" s="131"/>
      <c r="W16" s="131">
        <v>8</v>
      </c>
      <c r="X16" s="128"/>
      <c r="Y16" s="87" t="s">
        <v>19</v>
      </c>
      <c r="Z16" s="87" t="s">
        <v>266</v>
      </c>
      <c r="AA16" s="87" t="s">
        <v>21</v>
      </c>
      <c r="AB16" s="15"/>
    </row>
    <row r="17" spans="1:28" ht="15.75">
      <c r="A17" s="139">
        <v>1</v>
      </c>
      <c r="B17" s="150">
        <v>2</v>
      </c>
      <c r="C17" s="139">
        <v>3</v>
      </c>
      <c r="D17" s="139">
        <v>4</v>
      </c>
      <c r="E17" s="139">
        <v>5</v>
      </c>
      <c r="F17" s="139">
        <v>6</v>
      </c>
      <c r="G17" s="139"/>
      <c r="H17" s="139"/>
      <c r="I17" s="139"/>
      <c r="J17" s="139"/>
      <c r="K17" s="139"/>
      <c r="L17" s="139"/>
      <c r="M17" s="139"/>
      <c r="N17" s="139"/>
      <c r="O17" s="140"/>
      <c r="P17" s="140"/>
      <c r="Q17" s="140"/>
      <c r="R17" s="140"/>
      <c r="S17" s="141"/>
      <c r="T17" s="141"/>
      <c r="U17" s="141"/>
      <c r="V17" s="141"/>
      <c r="W17" s="99"/>
      <c r="X17" s="139">
        <v>6</v>
      </c>
      <c r="Y17" s="139">
        <v>7</v>
      </c>
      <c r="Z17" s="139">
        <v>8</v>
      </c>
      <c r="AA17" s="139">
        <v>9</v>
      </c>
      <c r="AB17" s="15"/>
    </row>
    <row r="18" spans="1:28" ht="31.5">
      <c r="A18" s="149" t="s">
        <v>328</v>
      </c>
      <c r="B18" s="151" t="s">
        <v>321</v>
      </c>
      <c r="C18" s="159" t="s">
        <v>142</v>
      </c>
      <c r="D18" s="159" t="s">
        <v>142</v>
      </c>
      <c r="E18" s="159" t="s">
        <v>130</v>
      </c>
      <c r="F18" s="159" t="s">
        <v>128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70"/>
      <c r="Q18" s="170"/>
      <c r="R18" s="170"/>
      <c r="S18" s="170"/>
      <c r="T18" s="171"/>
      <c r="U18" s="171"/>
      <c r="V18" s="171"/>
      <c r="W18" s="171"/>
      <c r="X18" s="172"/>
      <c r="Y18" s="167">
        <f>Y185</f>
        <v>7232.98</v>
      </c>
      <c r="Z18" s="167">
        <f>Z185</f>
        <v>7137.79</v>
      </c>
      <c r="AA18" s="167">
        <f>AA185</f>
        <v>95.19</v>
      </c>
      <c r="AB18" s="15"/>
    </row>
    <row r="19" spans="1:87" ht="15.75">
      <c r="A19" s="132" t="s">
        <v>22</v>
      </c>
      <c r="B19" s="116" t="s">
        <v>321</v>
      </c>
      <c r="C19" s="113" t="s">
        <v>126</v>
      </c>
      <c r="D19" s="113" t="s">
        <v>142</v>
      </c>
      <c r="E19" s="113" t="s">
        <v>130</v>
      </c>
      <c r="F19" s="113" t="s">
        <v>128</v>
      </c>
      <c r="G19" s="111">
        <f>M19</f>
        <v>19781.6</v>
      </c>
      <c r="H19" s="111" t="e">
        <f>H20+#REF!+H26+#REF!+#REF!+H46+H53+#REF!</f>
        <v>#REF!</v>
      </c>
      <c r="I19" s="111" t="e">
        <f>I20+#REF!+I26+#REF!+#REF!+I46+I53+#REF!</f>
        <v>#REF!</v>
      </c>
      <c r="J19" s="111" t="e">
        <f>J20+#REF!+J26+#REF!+#REF!+J46+J53+#REF!</f>
        <v>#REF!</v>
      </c>
      <c r="K19" s="111" t="e">
        <f>K20+#REF!+K26+#REF!+#REF!+K46+K53+#REF!</f>
        <v>#REF!</v>
      </c>
      <c r="L19" s="111" t="e">
        <f>L20+#REF!+L26+#REF!+#REF!+L46+L53+#REF!</f>
        <v>#REF!</v>
      </c>
      <c r="M19" s="111">
        <v>19781.6</v>
      </c>
      <c r="N19" s="111">
        <v>18291.5</v>
      </c>
      <c r="O19" s="111">
        <v>1490.1</v>
      </c>
      <c r="P19" s="111" t="e">
        <f>P20+#REF!+P26+#REF!+#REF!+P46+P53+#REF!</f>
        <v>#REF!</v>
      </c>
      <c r="Q19" s="111" t="e">
        <f>Q20+#REF!+Q26+#REF!+#REF!+Q46+Q53+#REF!</f>
        <v>#REF!</v>
      </c>
      <c r="R19" s="111" t="e">
        <f>R20+#REF!+R26+#REF!+#REF!+R46+R53+#REF!</f>
        <v>#REF!</v>
      </c>
      <c r="S19" s="114" t="e">
        <f>S20+#REF!+S26+#REF!+S46+S53+#REF!</f>
        <v>#REF!</v>
      </c>
      <c r="T19" s="114" t="e">
        <f>T20+#REF!+T26+#REF!+T46+T53+#REF!</f>
        <v>#REF!</v>
      </c>
      <c r="U19" s="114" t="e">
        <f>U20+#REF!+U26+#REF!+U46+U53+#REF!</f>
        <v>#REF!</v>
      </c>
      <c r="V19" s="114" t="e">
        <f>V20+#REF!+V26+#REF!+V46+V53+#REF!</f>
        <v>#REF!</v>
      </c>
      <c r="W19" s="114" t="e">
        <f>W20+#REF!+W26+#REF!+W46+W53+#REF!</f>
        <v>#REF!</v>
      </c>
      <c r="X19" s="114" t="e">
        <f>X20+#REF!+X26+#REF!+X46+X53+#REF!</f>
        <v>#REF!</v>
      </c>
      <c r="Y19" s="147">
        <f>Y20+Y26+Y41+Y46+Y53</f>
        <v>1838.71</v>
      </c>
      <c r="Z19" s="147">
        <f>Z20+Z26+Z41+Z46+Z53</f>
        <v>1838.71</v>
      </c>
      <c r="AA19" s="147">
        <f>AA20+AA26+AA41+AA46+AA53</f>
        <v>0</v>
      </c>
      <c r="AB19" s="114" t="e">
        <f>AB20+#REF!+AB26+#REF!+AB46+AB53+#REF!</f>
        <v>#REF!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</row>
    <row r="20" spans="1:87" ht="63">
      <c r="A20" s="133" t="s">
        <v>23</v>
      </c>
      <c r="B20" s="93" t="s">
        <v>321</v>
      </c>
      <c r="C20" s="93" t="s">
        <v>126</v>
      </c>
      <c r="D20" s="93" t="s">
        <v>127</v>
      </c>
      <c r="E20" s="93" t="s">
        <v>130</v>
      </c>
      <c r="F20" s="93" t="s">
        <v>128</v>
      </c>
      <c r="G20" s="94">
        <v>1102.3</v>
      </c>
      <c r="H20" s="94">
        <f>H23</f>
        <v>0</v>
      </c>
      <c r="I20" s="94"/>
      <c r="J20" s="94"/>
      <c r="K20" s="94"/>
      <c r="L20" s="94"/>
      <c r="M20" s="92">
        <v>1102.3</v>
      </c>
      <c r="N20" s="92">
        <v>1102.3</v>
      </c>
      <c r="O20" s="92">
        <v>0</v>
      </c>
      <c r="P20" s="94"/>
      <c r="Q20" s="94"/>
      <c r="R20" s="94"/>
      <c r="S20" s="94">
        <f aca="true" t="shared" si="0" ref="S20:X20">S23</f>
        <v>1109</v>
      </c>
      <c r="T20" s="94">
        <f t="shared" si="0"/>
        <v>982</v>
      </c>
      <c r="U20" s="94">
        <f t="shared" si="0"/>
        <v>763.6</v>
      </c>
      <c r="V20" s="94">
        <f t="shared" si="0"/>
        <v>214.6</v>
      </c>
      <c r="W20" s="94">
        <f t="shared" si="0"/>
        <v>0.7775967413441955</v>
      </c>
      <c r="X20" s="94">
        <f t="shared" si="0"/>
        <v>3.5582479030754897</v>
      </c>
      <c r="Y20" s="94">
        <f>Y21</f>
        <v>692.7</v>
      </c>
      <c r="Z20" s="94">
        <f aca="true" t="shared" si="1" ref="Z20:AA23">Z21</f>
        <v>692.7</v>
      </c>
      <c r="AA20" s="94">
        <f t="shared" si="1"/>
        <v>0</v>
      </c>
      <c r="AB20" s="118" t="e">
        <f>Y20+#REF!+Y26+#REF!+#REF!</f>
        <v>#REF!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</row>
    <row r="21" spans="1:87" ht="78.75">
      <c r="A21" s="134" t="s">
        <v>24</v>
      </c>
      <c r="B21" s="93" t="s">
        <v>321</v>
      </c>
      <c r="C21" s="93" t="s">
        <v>126</v>
      </c>
      <c r="D21" s="93" t="s">
        <v>127</v>
      </c>
      <c r="E21" s="93" t="s">
        <v>25</v>
      </c>
      <c r="F21" s="93" t="s">
        <v>128</v>
      </c>
      <c r="G21" s="96">
        <f aca="true" t="shared" si="2" ref="G21:L21">G20</f>
        <v>1102.3</v>
      </c>
      <c r="H21" s="96">
        <f t="shared" si="2"/>
        <v>1102.3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2">
        <v>1102.3</v>
      </c>
      <c r="N21" s="92">
        <v>1102.3</v>
      </c>
      <c r="O21" s="92">
        <v>0</v>
      </c>
      <c r="P21" s="96">
        <f>P20</f>
        <v>0</v>
      </c>
      <c r="Q21" s="96">
        <f>Q20</f>
        <v>0</v>
      </c>
      <c r="R21" s="96">
        <f>R20</f>
        <v>0</v>
      </c>
      <c r="S21" s="94">
        <f aca="true" t="shared" si="3" ref="S21:X21">S23</f>
        <v>1109</v>
      </c>
      <c r="T21" s="94">
        <f t="shared" si="3"/>
        <v>982</v>
      </c>
      <c r="U21" s="94">
        <f t="shared" si="3"/>
        <v>763.6</v>
      </c>
      <c r="V21" s="94">
        <f t="shared" si="3"/>
        <v>214.6</v>
      </c>
      <c r="W21" s="94">
        <f t="shared" si="3"/>
        <v>0.7775967413441955</v>
      </c>
      <c r="X21" s="94">
        <f t="shared" si="3"/>
        <v>3.5582479030754897</v>
      </c>
      <c r="Y21" s="94">
        <f>Y22</f>
        <v>692.7</v>
      </c>
      <c r="Z21" s="94">
        <f t="shared" si="1"/>
        <v>692.7</v>
      </c>
      <c r="AA21" s="94">
        <f t="shared" si="1"/>
        <v>0</v>
      </c>
      <c r="AB21" s="118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</row>
    <row r="22" spans="1:87" ht="16.5" thickBot="1">
      <c r="A22" s="134" t="s">
        <v>26</v>
      </c>
      <c r="B22" s="93" t="s">
        <v>321</v>
      </c>
      <c r="C22" s="93" t="s">
        <v>126</v>
      </c>
      <c r="D22" s="93" t="s">
        <v>127</v>
      </c>
      <c r="E22" s="93" t="s">
        <v>27</v>
      </c>
      <c r="F22" s="93" t="s">
        <v>128</v>
      </c>
      <c r="G22" s="96">
        <f aca="true" t="shared" si="4" ref="G22:L22">G20</f>
        <v>1102.3</v>
      </c>
      <c r="H22" s="96">
        <f t="shared" si="4"/>
        <v>1102.3</v>
      </c>
      <c r="I22" s="96">
        <f t="shared" si="4"/>
        <v>0</v>
      </c>
      <c r="J22" s="96">
        <f t="shared" si="4"/>
        <v>0</v>
      </c>
      <c r="K22" s="96">
        <f t="shared" si="4"/>
        <v>0</v>
      </c>
      <c r="L22" s="96">
        <f t="shared" si="4"/>
        <v>0</v>
      </c>
      <c r="M22" s="92">
        <v>1102.3</v>
      </c>
      <c r="N22" s="92">
        <v>1102.3</v>
      </c>
      <c r="O22" s="92">
        <v>0</v>
      </c>
      <c r="P22" s="96">
        <f>P20</f>
        <v>0</v>
      </c>
      <c r="Q22" s="96">
        <f>Q20</f>
        <v>0</v>
      </c>
      <c r="R22" s="96">
        <f>R20</f>
        <v>0</v>
      </c>
      <c r="S22" s="94">
        <f aca="true" t="shared" si="5" ref="S22:X22">S23</f>
        <v>1109</v>
      </c>
      <c r="T22" s="94">
        <f t="shared" si="5"/>
        <v>982</v>
      </c>
      <c r="U22" s="94">
        <f t="shared" si="5"/>
        <v>763.6</v>
      </c>
      <c r="V22" s="94">
        <f t="shared" si="5"/>
        <v>214.6</v>
      </c>
      <c r="W22" s="94">
        <f t="shared" si="5"/>
        <v>0.7775967413441955</v>
      </c>
      <c r="X22" s="94">
        <f t="shared" si="5"/>
        <v>3.5582479030754897</v>
      </c>
      <c r="Y22" s="94">
        <f>Y23</f>
        <v>692.7</v>
      </c>
      <c r="Z22" s="94">
        <f t="shared" si="1"/>
        <v>692.7</v>
      </c>
      <c r="AA22" s="94">
        <f t="shared" si="1"/>
        <v>0</v>
      </c>
      <c r="AB22" s="118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</row>
    <row r="23" spans="1:87" ht="90.75" thickBot="1">
      <c r="A23" s="204" t="s">
        <v>268</v>
      </c>
      <c r="B23" s="93" t="s">
        <v>321</v>
      </c>
      <c r="C23" s="93" t="s">
        <v>126</v>
      </c>
      <c r="D23" s="93" t="s">
        <v>127</v>
      </c>
      <c r="E23" s="93" t="s">
        <v>27</v>
      </c>
      <c r="F23" s="206">
        <v>100</v>
      </c>
      <c r="G23" s="96">
        <f aca="true" t="shared" si="6" ref="G23:L23">G20</f>
        <v>1102.3</v>
      </c>
      <c r="H23" s="96">
        <f t="shared" si="6"/>
        <v>1102.3</v>
      </c>
      <c r="I23" s="96">
        <f t="shared" si="6"/>
        <v>0</v>
      </c>
      <c r="J23" s="96">
        <f t="shared" si="6"/>
        <v>0</v>
      </c>
      <c r="K23" s="96">
        <f t="shared" si="6"/>
        <v>0</v>
      </c>
      <c r="L23" s="96">
        <f t="shared" si="6"/>
        <v>0</v>
      </c>
      <c r="M23" s="92">
        <v>1102.3</v>
      </c>
      <c r="N23" s="92">
        <v>1102.3</v>
      </c>
      <c r="O23" s="92">
        <v>0</v>
      </c>
      <c r="P23" s="96">
        <f>P20</f>
        <v>0</v>
      </c>
      <c r="Q23" s="96">
        <f>Q20</f>
        <v>0</v>
      </c>
      <c r="R23" s="96">
        <f>R20</f>
        <v>0</v>
      </c>
      <c r="S23" s="96">
        <v>1109</v>
      </c>
      <c r="T23" s="94">
        <f>1109-127</f>
        <v>982</v>
      </c>
      <c r="U23" s="94">
        <v>763.6</v>
      </c>
      <c r="V23" s="94">
        <v>214.6</v>
      </c>
      <c r="W23" s="95">
        <f>U23/T23</f>
        <v>0.7775967413441955</v>
      </c>
      <c r="X23" s="142">
        <f>U23/V23</f>
        <v>3.5582479030754897</v>
      </c>
      <c r="Y23" s="96">
        <f>Y24</f>
        <v>692.7</v>
      </c>
      <c r="Z23" s="96">
        <f t="shared" si="1"/>
        <v>692.7</v>
      </c>
      <c r="AA23" s="96">
        <f t="shared" si="1"/>
        <v>0</v>
      </c>
      <c r="AB23" s="118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</row>
    <row r="24" spans="1:87" ht="45.75" thickBot="1">
      <c r="A24" s="205" t="s">
        <v>269</v>
      </c>
      <c r="B24" s="93" t="s">
        <v>321</v>
      </c>
      <c r="C24" s="93" t="s">
        <v>126</v>
      </c>
      <c r="D24" s="93" t="s">
        <v>127</v>
      </c>
      <c r="E24" s="93" t="s">
        <v>27</v>
      </c>
      <c r="F24" s="210">
        <v>120</v>
      </c>
      <c r="G24" s="96"/>
      <c r="H24" s="96"/>
      <c r="I24" s="96"/>
      <c r="J24" s="96"/>
      <c r="K24" s="96"/>
      <c r="L24" s="96"/>
      <c r="M24" s="92"/>
      <c r="N24" s="92"/>
      <c r="O24" s="92"/>
      <c r="P24" s="96"/>
      <c r="Q24" s="96"/>
      <c r="R24" s="96"/>
      <c r="S24" s="96"/>
      <c r="T24" s="94"/>
      <c r="U24" s="94"/>
      <c r="V24" s="94"/>
      <c r="W24" s="95"/>
      <c r="X24" s="142"/>
      <c r="Y24" s="96">
        <f>Y25</f>
        <v>692.7</v>
      </c>
      <c r="Z24" s="94">
        <f>Z25</f>
        <v>692.7</v>
      </c>
      <c r="AA24" s="144"/>
      <c r="AB24" s="118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</row>
    <row r="25" spans="1:87" ht="16.5" thickBot="1">
      <c r="A25" s="205" t="s">
        <v>270</v>
      </c>
      <c r="B25" s="93" t="s">
        <v>321</v>
      </c>
      <c r="C25" s="93" t="s">
        <v>126</v>
      </c>
      <c r="D25" s="93" t="s">
        <v>127</v>
      </c>
      <c r="E25" s="93" t="s">
        <v>27</v>
      </c>
      <c r="F25" s="210">
        <v>121</v>
      </c>
      <c r="G25" s="96"/>
      <c r="H25" s="96"/>
      <c r="I25" s="96"/>
      <c r="J25" s="96"/>
      <c r="K25" s="96"/>
      <c r="L25" s="96"/>
      <c r="M25" s="92"/>
      <c r="N25" s="92"/>
      <c r="O25" s="92"/>
      <c r="P25" s="96"/>
      <c r="Q25" s="96"/>
      <c r="R25" s="96"/>
      <c r="S25" s="96"/>
      <c r="T25" s="94"/>
      <c r="U25" s="94"/>
      <c r="V25" s="94"/>
      <c r="W25" s="95"/>
      <c r="X25" s="142"/>
      <c r="Y25" s="96">
        <v>692.7</v>
      </c>
      <c r="Z25" s="94">
        <v>692.7</v>
      </c>
      <c r="AA25" s="144"/>
      <c r="AB25" s="118"/>
      <c r="AC25" s="238">
        <v>211.213</v>
      </c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</row>
    <row r="26" spans="1:87" ht="94.5">
      <c r="A26" s="137" t="s">
        <v>32</v>
      </c>
      <c r="B26" s="116" t="s">
        <v>321</v>
      </c>
      <c r="C26" s="116" t="s">
        <v>126</v>
      </c>
      <c r="D26" s="116" t="s">
        <v>131</v>
      </c>
      <c r="E26" s="116" t="s">
        <v>130</v>
      </c>
      <c r="F26" s="116" t="s">
        <v>128</v>
      </c>
      <c r="G26" s="112">
        <v>5481.1</v>
      </c>
      <c r="H26" s="112">
        <v>5481.1</v>
      </c>
      <c r="I26" s="112"/>
      <c r="J26" s="112"/>
      <c r="K26" s="112"/>
      <c r="L26" s="112"/>
      <c r="M26" s="111">
        <v>5481.1</v>
      </c>
      <c r="N26" s="111">
        <v>5481.1</v>
      </c>
      <c r="O26" s="111">
        <v>0</v>
      </c>
      <c r="P26" s="112">
        <v>449.8</v>
      </c>
      <c r="Q26" s="112">
        <v>449.8</v>
      </c>
      <c r="R26" s="112"/>
      <c r="S26" s="112">
        <f aca="true" t="shared" si="7" ref="S26:AA26">S30</f>
        <v>3924</v>
      </c>
      <c r="T26" s="112">
        <f t="shared" si="7"/>
        <v>4081</v>
      </c>
      <c r="U26" s="112">
        <f t="shared" si="7"/>
        <v>3321</v>
      </c>
      <c r="V26" s="112">
        <f t="shared" si="7"/>
        <v>694.4</v>
      </c>
      <c r="W26" s="112">
        <f t="shared" si="7"/>
        <v>0.8137711345258515</v>
      </c>
      <c r="X26" s="112">
        <f t="shared" si="7"/>
        <v>4.782546082949309</v>
      </c>
      <c r="Y26" s="112">
        <f>Y30+Y35+Y36+Y37</f>
        <v>780.3</v>
      </c>
      <c r="Z26" s="112">
        <f>Z30+Z35+Z36+Z37</f>
        <v>780.3</v>
      </c>
      <c r="AA26" s="112">
        <f t="shared" si="7"/>
        <v>0</v>
      </c>
      <c r="AB26" s="118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</row>
    <row r="27" spans="1:87" ht="78.75">
      <c r="A27" s="134" t="s">
        <v>33</v>
      </c>
      <c r="B27" s="93" t="s">
        <v>321</v>
      </c>
      <c r="C27" s="93" t="s">
        <v>126</v>
      </c>
      <c r="D27" s="93" t="s">
        <v>131</v>
      </c>
      <c r="E27" s="93" t="s">
        <v>132</v>
      </c>
      <c r="F27" s="97" t="s">
        <v>128</v>
      </c>
      <c r="G27" s="98">
        <f aca="true" t="shared" si="8" ref="G27:L27">G26</f>
        <v>5481.1</v>
      </c>
      <c r="H27" s="98">
        <f t="shared" si="8"/>
        <v>5481.1</v>
      </c>
      <c r="I27" s="98">
        <f t="shared" si="8"/>
        <v>0</v>
      </c>
      <c r="J27" s="98">
        <f t="shared" si="8"/>
        <v>0</v>
      </c>
      <c r="K27" s="98">
        <f t="shared" si="8"/>
        <v>0</v>
      </c>
      <c r="L27" s="98">
        <f t="shared" si="8"/>
        <v>0</v>
      </c>
      <c r="M27" s="92">
        <v>5481.1</v>
      </c>
      <c r="N27" s="92">
        <v>5481.1</v>
      </c>
      <c r="O27" s="92">
        <v>0</v>
      </c>
      <c r="P27" s="98">
        <f>P26</f>
        <v>449.8</v>
      </c>
      <c r="Q27" s="98">
        <f>Q26</f>
        <v>449.8</v>
      </c>
      <c r="R27" s="98">
        <f>R26</f>
        <v>0</v>
      </c>
      <c r="S27" s="94">
        <f aca="true" t="shared" si="9" ref="S27:X27">S30</f>
        <v>3924</v>
      </c>
      <c r="T27" s="94">
        <f t="shared" si="9"/>
        <v>4081</v>
      </c>
      <c r="U27" s="94">
        <f t="shared" si="9"/>
        <v>3321</v>
      </c>
      <c r="V27" s="94">
        <f t="shared" si="9"/>
        <v>694.4</v>
      </c>
      <c r="W27" s="94">
        <f t="shared" si="9"/>
        <v>0.8137711345258515</v>
      </c>
      <c r="X27" s="94">
        <f t="shared" si="9"/>
        <v>4.782546082949309</v>
      </c>
      <c r="Y27" s="94">
        <f>Y28</f>
        <v>780.3</v>
      </c>
      <c r="Z27" s="94">
        <f>Z28</f>
        <v>780.3</v>
      </c>
      <c r="AA27" s="94">
        <f>AA28</f>
        <v>0</v>
      </c>
      <c r="AB27" s="118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</row>
    <row r="28" spans="1:87" ht="15.75">
      <c r="A28" s="134" t="s">
        <v>30</v>
      </c>
      <c r="B28" s="93" t="s">
        <v>321</v>
      </c>
      <c r="C28" s="93" t="s">
        <v>126</v>
      </c>
      <c r="D28" s="93" t="s">
        <v>131</v>
      </c>
      <c r="E28" s="93" t="s">
        <v>162</v>
      </c>
      <c r="F28" s="93" t="s">
        <v>128</v>
      </c>
      <c r="G28" s="96">
        <f aca="true" t="shared" si="10" ref="G28:L28">G26</f>
        <v>5481.1</v>
      </c>
      <c r="H28" s="96">
        <f t="shared" si="10"/>
        <v>5481.1</v>
      </c>
      <c r="I28" s="96">
        <f t="shared" si="10"/>
        <v>0</v>
      </c>
      <c r="J28" s="96">
        <f t="shared" si="10"/>
        <v>0</v>
      </c>
      <c r="K28" s="96">
        <f t="shared" si="10"/>
        <v>0</v>
      </c>
      <c r="L28" s="96">
        <f t="shared" si="10"/>
        <v>0</v>
      </c>
      <c r="M28" s="92">
        <v>5481.1</v>
      </c>
      <c r="N28" s="92">
        <v>5481.1</v>
      </c>
      <c r="O28" s="92">
        <v>0</v>
      </c>
      <c r="P28" s="96">
        <f>P26</f>
        <v>449.8</v>
      </c>
      <c r="Q28" s="96">
        <f>Q26</f>
        <v>449.8</v>
      </c>
      <c r="R28" s="96">
        <f>R26</f>
        <v>0</v>
      </c>
      <c r="S28" s="94">
        <f aca="true" t="shared" si="11" ref="S28:X28">S30</f>
        <v>3924</v>
      </c>
      <c r="T28" s="94">
        <f t="shared" si="11"/>
        <v>4081</v>
      </c>
      <c r="U28" s="94">
        <f t="shared" si="11"/>
        <v>3321</v>
      </c>
      <c r="V28" s="94">
        <f t="shared" si="11"/>
        <v>694.4</v>
      </c>
      <c r="W28" s="94">
        <f t="shared" si="11"/>
        <v>0.8137711345258515</v>
      </c>
      <c r="X28" s="94">
        <f t="shared" si="11"/>
        <v>4.782546082949309</v>
      </c>
      <c r="Y28" s="94">
        <v>780.3</v>
      </c>
      <c r="Z28" s="94">
        <v>780.3</v>
      </c>
      <c r="AA28" s="94"/>
      <c r="AB28" s="118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</row>
    <row r="29" spans="1:87" ht="111" thickBot="1">
      <c r="A29" s="207" t="s">
        <v>268</v>
      </c>
      <c r="B29" s="93" t="s">
        <v>321</v>
      </c>
      <c r="C29" s="93" t="s">
        <v>126</v>
      </c>
      <c r="D29" s="93" t="s">
        <v>131</v>
      </c>
      <c r="E29" s="93" t="s">
        <v>162</v>
      </c>
      <c r="F29" s="93" t="s">
        <v>280</v>
      </c>
      <c r="G29" s="96"/>
      <c r="H29" s="96"/>
      <c r="I29" s="96"/>
      <c r="J29" s="96"/>
      <c r="K29" s="96"/>
      <c r="L29" s="96"/>
      <c r="M29" s="92"/>
      <c r="N29" s="92"/>
      <c r="O29" s="92"/>
      <c r="P29" s="96"/>
      <c r="Q29" s="96"/>
      <c r="R29" s="96"/>
      <c r="S29" s="94"/>
      <c r="T29" s="94"/>
      <c r="U29" s="94"/>
      <c r="V29" s="94"/>
      <c r="W29" s="94"/>
      <c r="X29" s="94"/>
      <c r="Y29" s="94">
        <f>Y30</f>
        <v>702.3</v>
      </c>
      <c r="Z29" s="94">
        <f>Z30</f>
        <v>702.3</v>
      </c>
      <c r="AA29" s="94">
        <f>AA30</f>
        <v>0</v>
      </c>
      <c r="AB29" s="118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</row>
    <row r="30" spans="1:87" ht="45.75" thickBot="1">
      <c r="A30" s="204" t="s">
        <v>269</v>
      </c>
      <c r="B30" s="93" t="s">
        <v>321</v>
      </c>
      <c r="C30" s="93" t="s">
        <v>126</v>
      </c>
      <c r="D30" s="93" t="s">
        <v>131</v>
      </c>
      <c r="E30" s="93" t="s">
        <v>31</v>
      </c>
      <c r="F30" s="93" t="s">
        <v>279</v>
      </c>
      <c r="G30" s="96">
        <f aca="true" t="shared" si="12" ref="G30:L30">G26</f>
        <v>5481.1</v>
      </c>
      <c r="H30" s="96">
        <f t="shared" si="12"/>
        <v>5481.1</v>
      </c>
      <c r="I30" s="96">
        <f t="shared" si="12"/>
        <v>0</v>
      </c>
      <c r="J30" s="96">
        <f t="shared" si="12"/>
        <v>0</v>
      </c>
      <c r="K30" s="96">
        <f t="shared" si="12"/>
        <v>0</v>
      </c>
      <c r="L30" s="96">
        <f t="shared" si="12"/>
        <v>0</v>
      </c>
      <c r="M30" s="92">
        <v>5481.1</v>
      </c>
      <c r="N30" s="92">
        <v>5481.1</v>
      </c>
      <c r="O30" s="92">
        <v>0</v>
      </c>
      <c r="P30" s="96">
        <f>P26</f>
        <v>449.8</v>
      </c>
      <c r="Q30" s="96">
        <f>Q26</f>
        <v>449.8</v>
      </c>
      <c r="R30" s="96">
        <f>R26</f>
        <v>0</v>
      </c>
      <c r="S30" s="96">
        <v>3924</v>
      </c>
      <c r="T30" s="94">
        <f>3703+221+157</f>
        <v>4081</v>
      </c>
      <c r="U30" s="94">
        <v>3321</v>
      </c>
      <c r="V30" s="94">
        <v>694.4</v>
      </c>
      <c r="W30" s="95">
        <f>U30/T30</f>
        <v>0.8137711345258515</v>
      </c>
      <c r="X30" s="142">
        <f>U30/V30</f>
        <v>4.782546082949309</v>
      </c>
      <c r="Y30" s="96">
        <f>Y31+Y32</f>
        <v>702.3</v>
      </c>
      <c r="Z30" s="96">
        <f>Z31+Z32</f>
        <v>702.3</v>
      </c>
      <c r="AA30" s="96">
        <f>AA31+AA32</f>
        <v>0</v>
      </c>
      <c r="AB30" s="118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</row>
    <row r="31" spans="1:87" ht="16.5" thickBot="1">
      <c r="A31" s="205" t="s">
        <v>270</v>
      </c>
      <c r="B31" s="93" t="s">
        <v>321</v>
      </c>
      <c r="C31" s="93" t="s">
        <v>126</v>
      </c>
      <c r="D31" s="93" t="s">
        <v>131</v>
      </c>
      <c r="E31" s="93" t="s">
        <v>31</v>
      </c>
      <c r="F31" s="93" t="s">
        <v>281</v>
      </c>
      <c r="G31" s="96"/>
      <c r="H31" s="96"/>
      <c r="I31" s="96"/>
      <c r="J31" s="96"/>
      <c r="K31" s="96"/>
      <c r="L31" s="96"/>
      <c r="M31" s="92"/>
      <c r="N31" s="92"/>
      <c r="O31" s="92"/>
      <c r="P31" s="96"/>
      <c r="Q31" s="96"/>
      <c r="R31" s="96"/>
      <c r="S31" s="96"/>
      <c r="T31" s="94"/>
      <c r="U31" s="94"/>
      <c r="V31" s="94"/>
      <c r="W31" s="95"/>
      <c r="X31" s="142"/>
      <c r="Y31" s="96">
        <v>701.3</v>
      </c>
      <c r="Z31" s="94">
        <v>701.3</v>
      </c>
      <c r="AA31" s="144"/>
      <c r="AB31" s="118"/>
      <c r="AC31" s="11">
        <v>211.213</v>
      </c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</row>
    <row r="32" spans="1:87" ht="60.75" thickBot="1">
      <c r="A32" s="205" t="s">
        <v>283</v>
      </c>
      <c r="B32" s="93" t="s">
        <v>321</v>
      </c>
      <c r="C32" s="93" t="s">
        <v>126</v>
      </c>
      <c r="D32" s="93" t="s">
        <v>131</v>
      </c>
      <c r="E32" s="93" t="s">
        <v>31</v>
      </c>
      <c r="F32" s="93" t="s">
        <v>282</v>
      </c>
      <c r="G32" s="96"/>
      <c r="H32" s="96"/>
      <c r="I32" s="96"/>
      <c r="J32" s="96"/>
      <c r="K32" s="96"/>
      <c r="L32" s="96"/>
      <c r="M32" s="92"/>
      <c r="N32" s="92"/>
      <c r="O32" s="92"/>
      <c r="P32" s="96"/>
      <c r="Q32" s="96"/>
      <c r="R32" s="96"/>
      <c r="S32" s="96"/>
      <c r="T32" s="94"/>
      <c r="U32" s="94"/>
      <c r="V32" s="94"/>
      <c r="W32" s="95"/>
      <c r="X32" s="142"/>
      <c r="Y32" s="96">
        <v>1</v>
      </c>
      <c r="Z32" s="94">
        <v>1</v>
      </c>
      <c r="AA32" s="144"/>
      <c r="AB32" s="118"/>
      <c r="AC32" s="11" t="s">
        <v>311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</row>
    <row r="33" spans="1:87" ht="30.75" thickBot="1">
      <c r="A33" s="205" t="s">
        <v>271</v>
      </c>
      <c r="B33" s="93" t="s">
        <v>321</v>
      </c>
      <c r="C33" s="93" t="s">
        <v>126</v>
      </c>
      <c r="D33" s="93" t="s">
        <v>131</v>
      </c>
      <c r="E33" s="93" t="s">
        <v>31</v>
      </c>
      <c r="F33" s="93" t="s">
        <v>284</v>
      </c>
      <c r="G33" s="96"/>
      <c r="H33" s="96"/>
      <c r="I33" s="96"/>
      <c r="J33" s="96"/>
      <c r="K33" s="96"/>
      <c r="L33" s="96"/>
      <c r="M33" s="92"/>
      <c r="N33" s="92"/>
      <c r="O33" s="92"/>
      <c r="P33" s="96"/>
      <c r="Q33" s="96"/>
      <c r="R33" s="96"/>
      <c r="S33" s="96"/>
      <c r="T33" s="94"/>
      <c r="U33" s="94"/>
      <c r="V33" s="94"/>
      <c r="W33" s="95"/>
      <c r="X33" s="142"/>
      <c r="Y33" s="96">
        <f>Y34</f>
        <v>67</v>
      </c>
      <c r="Z33" s="96">
        <f>Z34</f>
        <v>67</v>
      </c>
      <c r="AA33" s="96">
        <f>AA34</f>
        <v>0</v>
      </c>
      <c r="AB33" s="118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</row>
    <row r="34" spans="1:87" ht="45.75" thickBot="1">
      <c r="A34" s="205" t="s">
        <v>272</v>
      </c>
      <c r="B34" s="93" t="s">
        <v>321</v>
      </c>
      <c r="C34" s="93" t="s">
        <v>126</v>
      </c>
      <c r="D34" s="93" t="s">
        <v>131</v>
      </c>
      <c r="E34" s="93" t="s">
        <v>31</v>
      </c>
      <c r="F34" s="93" t="s">
        <v>285</v>
      </c>
      <c r="G34" s="96"/>
      <c r="H34" s="96"/>
      <c r="I34" s="96"/>
      <c r="J34" s="96"/>
      <c r="K34" s="96"/>
      <c r="L34" s="96"/>
      <c r="M34" s="92"/>
      <c r="N34" s="92"/>
      <c r="O34" s="92"/>
      <c r="P34" s="96"/>
      <c r="Q34" s="96"/>
      <c r="R34" s="96"/>
      <c r="S34" s="96"/>
      <c r="T34" s="94"/>
      <c r="U34" s="94"/>
      <c r="V34" s="94"/>
      <c r="W34" s="95"/>
      <c r="X34" s="142"/>
      <c r="Y34" s="96">
        <f>Y35+Y36</f>
        <v>67</v>
      </c>
      <c r="Z34" s="96">
        <f>Z35+Z36</f>
        <v>67</v>
      </c>
      <c r="AA34" s="96">
        <f>AA35+AA36</f>
        <v>0</v>
      </c>
      <c r="AB34" s="118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</row>
    <row r="35" spans="1:87" ht="45.75" thickBot="1">
      <c r="A35" s="205" t="s">
        <v>273</v>
      </c>
      <c r="B35" s="93" t="s">
        <v>321</v>
      </c>
      <c r="C35" s="93" t="s">
        <v>126</v>
      </c>
      <c r="D35" s="93" t="s">
        <v>131</v>
      </c>
      <c r="E35" s="93" t="s">
        <v>31</v>
      </c>
      <c r="F35" s="93" t="s">
        <v>286</v>
      </c>
      <c r="G35" s="96"/>
      <c r="H35" s="96"/>
      <c r="I35" s="96"/>
      <c r="J35" s="96"/>
      <c r="K35" s="96"/>
      <c r="L35" s="96"/>
      <c r="M35" s="92"/>
      <c r="N35" s="92"/>
      <c r="O35" s="92"/>
      <c r="P35" s="96"/>
      <c r="Q35" s="96"/>
      <c r="R35" s="96"/>
      <c r="S35" s="96"/>
      <c r="T35" s="94"/>
      <c r="U35" s="94"/>
      <c r="V35" s="94"/>
      <c r="W35" s="95"/>
      <c r="X35" s="142"/>
      <c r="Y35" s="96">
        <v>36</v>
      </c>
      <c r="Z35" s="94">
        <v>36</v>
      </c>
      <c r="AA35" s="144"/>
      <c r="AB35" s="118"/>
      <c r="AC35" s="11" t="s">
        <v>295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</row>
    <row r="36" spans="1:87" ht="45.75" thickBot="1">
      <c r="A36" s="205" t="s">
        <v>273</v>
      </c>
      <c r="B36" s="93" t="s">
        <v>321</v>
      </c>
      <c r="C36" s="93" t="s">
        <v>126</v>
      </c>
      <c r="D36" s="93" t="s">
        <v>131</v>
      </c>
      <c r="E36" s="93" t="s">
        <v>31</v>
      </c>
      <c r="F36" s="93" t="s">
        <v>287</v>
      </c>
      <c r="G36" s="96"/>
      <c r="H36" s="96"/>
      <c r="I36" s="96"/>
      <c r="J36" s="96"/>
      <c r="K36" s="96"/>
      <c r="L36" s="96"/>
      <c r="M36" s="92"/>
      <c r="N36" s="92"/>
      <c r="O36" s="92"/>
      <c r="P36" s="96"/>
      <c r="Q36" s="96"/>
      <c r="R36" s="96"/>
      <c r="S36" s="96"/>
      <c r="T36" s="94"/>
      <c r="U36" s="94"/>
      <c r="V36" s="94"/>
      <c r="W36" s="95"/>
      <c r="X36" s="142"/>
      <c r="Y36" s="96">
        <v>31</v>
      </c>
      <c r="Z36" s="94">
        <v>31</v>
      </c>
      <c r="AA36" s="144"/>
      <c r="AB36" s="118"/>
      <c r="AC36" s="11" t="s">
        <v>312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</row>
    <row r="37" spans="1:87" ht="16.5" thickBot="1">
      <c r="A37" s="205" t="s">
        <v>275</v>
      </c>
      <c r="B37" s="93" t="s">
        <v>321</v>
      </c>
      <c r="C37" s="93" t="s">
        <v>126</v>
      </c>
      <c r="D37" s="93" t="s">
        <v>131</v>
      </c>
      <c r="E37" s="93" t="s">
        <v>31</v>
      </c>
      <c r="F37" s="93" t="s">
        <v>288</v>
      </c>
      <c r="G37" s="96"/>
      <c r="H37" s="96"/>
      <c r="I37" s="96"/>
      <c r="J37" s="96"/>
      <c r="K37" s="96"/>
      <c r="L37" s="96"/>
      <c r="M37" s="92"/>
      <c r="N37" s="92"/>
      <c r="O37" s="92"/>
      <c r="P37" s="96"/>
      <c r="Q37" s="96"/>
      <c r="R37" s="96"/>
      <c r="S37" s="96"/>
      <c r="T37" s="94"/>
      <c r="U37" s="94"/>
      <c r="V37" s="94"/>
      <c r="W37" s="95"/>
      <c r="X37" s="142"/>
      <c r="Y37" s="96">
        <f>Y38</f>
        <v>11</v>
      </c>
      <c r="Z37" s="96">
        <f>Z38</f>
        <v>11</v>
      </c>
      <c r="AA37" s="96">
        <f>AA38</f>
        <v>0</v>
      </c>
      <c r="AB37" s="118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</row>
    <row r="38" spans="1:87" ht="16.5" thickBot="1">
      <c r="A38" s="205" t="s">
        <v>276</v>
      </c>
      <c r="B38" s="93" t="s">
        <v>321</v>
      </c>
      <c r="C38" s="93" t="s">
        <v>126</v>
      </c>
      <c r="D38" s="93" t="s">
        <v>131</v>
      </c>
      <c r="E38" s="93" t="s">
        <v>31</v>
      </c>
      <c r="F38" s="93" t="s">
        <v>289</v>
      </c>
      <c r="G38" s="96"/>
      <c r="H38" s="96"/>
      <c r="I38" s="96"/>
      <c r="J38" s="96"/>
      <c r="K38" s="96"/>
      <c r="L38" s="96"/>
      <c r="M38" s="92"/>
      <c r="N38" s="92"/>
      <c r="O38" s="92"/>
      <c r="P38" s="96"/>
      <c r="Q38" s="96"/>
      <c r="R38" s="96"/>
      <c r="S38" s="96"/>
      <c r="T38" s="94"/>
      <c r="U38" s="94"/>
      <c r="V38" s="94"/>
      <c r="W38" s="95"/>
      <c r="X38" s="142"/>
      <c r="Y38" s="96">
        <f>Y39+Y40</f>
        <v>11</v>
      </c>
      <c r="Z38" s="96">
        <f>Z39+Z40</f>
        <v>11</v>
      </c>
      <c r="AA38" s="96">
        <f>AA39+AA40</f>
        <v>0</v>
      </c>
      <c r="AB38" s="118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</row>
    <row r="39" spans="1:87" ht="30.75" thickBot="1">
      <c r="A39" s="205" t="s">
        <v>277</v>
      </c>
      <c r="B39" s="93" t="s">
        <v>321</v>
      </c>
      <c r="C39" s="93" t="s">
        <v>126</v>
      </c>
      <c r="D39" s="93" t="s">
        <v>131</v>
      </c>
      <c r="E39" s="93" t="s">
        <v>31</v>
      </c>
      <c r="F39" s="93" t="s">
        <v>290</v>
      </c>
      <c r="G39" s="96"/>
      <c r="H39" s="96"/>
      <c r="I39" s="96"/>
      <c r="J39" s="96"/>
      <c r="K39" s="96"/>
      <c r="L39" s="96"/>
      <c r="M39" s="92"/>
      <c r="N39" s="92"/>
      <c r="O39" s="92"/>
      <c r="P39" s="96"/>
      <c r="Q39" s="96"/>
      <c r="R39" s="96"/>
      <c r="S39" s="96"/>
      <c r="T39" s="94"/>
      <c r="U39" s="94"/>
      <c r="V39" s="94"/>
      <c r="W39" s="95"/>
      <c r="X39" s="142"/>
      <c r="Y39" s="96">
        <v>6</v>
      </c>
      <c r="Z39" s="94">
        <v>6</v>
      </c>
      <c r="AA39" s="144"/>
      <c r="AB39" s="118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</row>
    <row r="40" spans="1:87" ht="30.75" thickBot="1">
      <c r="A40" s="205" t="s">
        <v>278</v>
      </c>
      <c r="B40" s="93" t="s">
        <v>321</v>
      </c>
      <c r="C40" s="93" t="s">
        <v>126</v>
      </c>
      <c r="D40" s="93" t="s">
        <v>131</v>
      </c>
      <c r="E40" s="93" t="s">
        <v>31</v>
      </c>
      <c r="F40" s="93" t="s">
        <v>291</v>
      </c>
      <c r="G40" s="96"/>
      <c r="H40" s="96"/>
      <c r="I40" s="96"/>
      <c r="J40" s="96"/>
      <c r="K40" s="96"/>
      <c r="L40" s="96"/>
      <c r="M40" s="92"/>
      <c r="N40" s="92"/>
      <c r="O40" s="92"/>
      <c r="P40" s="96"/>
      <c r="Q40" s="96"/>
      <c r="R40" s="96"/>
      <c r="S40" s="96"/>
      <c r="T40" s="94"/>
      <c r="U40" s="94"/>
      <c r="V40" s="94"/>
      <c r="W40" s="95"/>
      <c r="X40" s="142"/>
      <c r="Y40" s="96">
        <v>5</v>
      </c>
      <c r="Z40" s="94">
        <v>5</v>
      </c>
      <c r="AA40" s="144"/>
      <c r="AB40" s="118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</row>
    <row r="41" spans="1:87" ht="78.75">
      <c r="A41" s="137" t="s">
        <v>34</v>
      </c>
      <c r="B41" s="116" t="s">
        <v>321</v>
      </c>
      <c r="C41" s="116" t="s">
        <v>126</v>
      </c>
      <c r="D41" s="116" t="s">
        <v>133</v>
      </c>
      <c r="E41" s="116" t="s">
        <v>130</v>
      </c>
      <c r="F41" s="116" t="s">
        <v>128</v>
      </c>
      <c r="G41" s="112">
        <v>3868.9</v>
      </c>
      <c r="H41" s="112">
        <v>3820</v>
      </c>
      <c r="I41" s="112">
        <v>48.9</v>
      </c>
      <c r="J41" s="112"/>
      <c r="K41" s="112"/>
      <c r="L41" s="112"/>
      <c r="M41" s="111">
        <v>3868.9</v>
      </c>
      <c r="N41" s="111">
        <v>3820</v>
      </c>
      <c r="O41" s="111">
        <v>48.9</v>
      </c>
      <c r="P41" s="112">
        <v>111</v>
      </c>
      <c r="Q41" s="112">
        <v>111</v>
      </c>
      <c r="R41" s="112"/>
      <c r="S41" s="112" t="e">
        <f>S44+#REF!</f>
        <v>#REF!</v>
      </c>
      <c r="T41" s="112" t="e">
        <f>T44+#REF!</f>
        <v>#REF!</v>
      </c>
      <c r="U41" s="112" t="e">
        <f>U44+#REF!</f>
        <v>#REF!</v>
      </c>
      <c r="V41" s="112" t="e">
        <f>V44+#REF!</f>
        <v>#REF!</v>
      </c>
      <c r="W41" s="112" t="e">
        <f>W44+#REF!</f>
        <v>#REF!</v>
      </c>
      <c r="X41" s="112" t="e">
        <f>X44+#REF!</f>
        <v>#REF!</v>
      </c>
      <c r="Y41" s="112">
        <f>Y44</f>
        <v>87.71000000000001</v>
      </c>
      <c r="Z41" s="112">
        <f>Z44</f>
        <v>87.71000000000001</v>
      </c>
      <c r="AA41" s="112">
        <f>AA44</f>
        <v>0</v>
      </c>
      <c r="AB41" s="118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</row>
    <row r="42" spans="1:87" ht="157.5">
      <c r="A42" s="162" t="s">
        <v>228</v>
      </c>
      <c r="B42" s="161" t="s">
        <v>321</v>
      </c>
      <c r="C42" s="93" t="s">
        <v>126</v>
      </c>
      <c r="D42" s="93" t="s">
        <v>133</v>
      </c>
      <c r="E42" s="164" t="s">
        <v>229</v>
      </c>
      <c r="F42" s="161" t="s">
        <v>128</v>
      </c>
      <c r="G42" s="165" t="e">
        <f>G44+#REF!</f>
        <v>#REF!</v>
      </c>
      <c r="H42" s="165" t="e">
        <f>H44+#REF!</f>
        <v>#REF!</v>
      </c>
      <c r="I42" s="165" t="e">
        <f>I44+#REF!</f>
        <v>#REF!</v>
      </c>
      <c r="J42" s="96">
        <f>J41</f>
        <v>0</v>
      </c>
      <c r="K42" s="96">
        <f>K41</f>
        <v>0</v>
      </c>
      <c r="L42" s="96">
        <f>L41</f>
        <v>0</v>
      </c>
      <c r="M42" s="92">
        <v>3868.9</v>
      </c>
      <c r="N42" s="92">
        <v>3820</v>
      </c>
      <c r="O42" s="92">
        <v>48.9</v>
      </c>
      <c r="P42" s="96">
        <f>P41</f>
        <v>111</v>
      </c>
      <c r="Q42" s="96">
        <f>Q41</f>
        <v>111</v>
      </c>
      <c r="R42" s="96">
        <f>R41</f>
        <v>0</v>
      </c>
      <c r="S42" s="94">
        <f aca="true" t="shared" si="13" ref="S42:AA42">S44</f>
        <v>3661</v>
      </c>
      <c r="T42" s="94">
        <f t="shared" si="13"/>
        <v>3728</v>
      </c>
      <c r="U42" s="94">
        <f t="shared" si="13"/>
        <v>2798.1</v>
      </c>
      <c r="V42" s="94">
        <f t="shared" si="13"/>
        <v>724.6</v>
      </c>
      <c r="W42" s="94">
        <f t="shared" si="13"/>
        <v>0.7505633047210301</v>
      </c>
      <c r="X42" s="94">
        <f t="shared" si="13"/>
        <v>3.861578802097709</v>
      </c>
      <c r="Y42" s="94">
        <f t="shared" si="13"/>
        <v>87.71000000000001</v>
      </c>
      <c r="Z42" s="94">
        <f t="shared" si="13"/>
        <v>87.71000000000001</v>
      </c>
      <c r="AA42" s="94">
        <f t="shared" si="13"/>
        <v>0</v>
      </c>
      <c r="AB42" s="118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</row>
    <row r="43" spans="1:87" ht="78.75">
      <c r="A43" s="162" t="s">
        <v>230</v>
      </c>
      <c r="B43" s="161" t="s">
        <v>321</v>
      </c>
      <c r="C43" s="93" t="s">
        <v>126</v>
      </c>
      <c r="D43" s="93" t="s">
        <v>133</v>
      </c>
      <c r="E43" s="164" t="s">
        <v>231</v>
      </c>
      <c r="F43" s="168" t="s">
        <v>128</v>
      </c>
      <c r="G43" s="165">
        <f>G44</f>
        <v>16.1</v>
      </c>
      <c r="H43" s="165">
        <f>H44</f>
        <v>16.1</v>
      </c>
      <c r="I43" s="165">
        <f>I44</f>
        <v>0</v>
      </c>
      <c r="J43" s="96">
        <f>J41</f>
        <v>0</v>
      </c>
      <c r="K43" s="96">
        <f>K41</f>
        <v>0</v>
      </c>
      <c r="L43" s="96">
        <f>L41</f>
        <v>0</v>
      </c>
      <c r="M43" s="92">
        <v>3868.9</v>
      </c>
      <c r="N43" s="92">
        <v>3820</v>
      </c>
      <c r="O43" s="92">
        <v>48.9</v>
      </c>
      <c r="P43" s="96">
        <f>P41</f>
        <v>111</v>
      </c>
      <c r="Q43" s="96">
        <f>Q41</f>
        <v>111</v>
      </c>
      <c r="R43" s="96">
        <f>R41</f>
        <v>0</v>
      </c>
      <c r="S43" s="94">
        <f aca="true" t="shared" si="14" ref="S43:AA44">S44</f>
        <v>3661</v>
      </c>
      <c r="T43" s="94">
        <f t="shared" si="14"/>
        <v>3728</v>
      </c>
      <c r="U43" s="94">
        <f t="shared" si="14"/>
        <v>2798.1</v>
      </c>
      <c r="V43" s="94">
        <f t="shared" si="14"/>
        <v>724.6</v>
      </c>
      <c r="W43" s="94">
        <f t="shared" si="14"/>
        <v>0.7505633047210301</v>
      </c>
      <c r="X43" s="94">
        <f t="shared" si="14"/>
        <v>3.861578802097709</v>
      </c>
      <c r="Y43" s="94">
        <f>Y44</f>
        <v>87.71000000000001</v>
      </c>
      <c r="Z43" s="94">
        <f t="shared" si="14"/>
        <v>87.71000000000001</v>
      </c>
      <c r="AA43" s="94">
        <f t="shared" si="14"/>
        <v>0</v>
      </c>
      <c r="AB43" s="118"/>
      <c r="AC43" s="239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</row>
    <row r="44" spans="1:87" ht="31.5">
      <c r="A44" s="160" t="s">
        <v>297</v>
      </c>
      <c r="B44" s="161" t="s">
        <v>321</v>
      </c>
      <c r="C44" s="93" t="s">
        <v>126</v>
      </c>
      <c r="D44" s="93" t="s">
        <v>133</v>
      </c>
      <c r="E44" s="164" t="s">
        <v>231</v>
      </c>
      <c r="F44" s="163" t="s">
        <v>166</v>
      </c>
      <c r="G44" s="165">
        <v>16.1</v>
      </c>
      <c r="H44" s="165">
        <v>16.1</v>
      </c>
      <c r="I44" s="165"/>
      <c r="J44" s="96">
        <f>J41</f>
        <v>0</v>
      </c>
      <c r="K44" s="96">
        <f>K41</f>
        <v>0</v>
      </c>
      <c r="L44" s="96">
        <f>L41</f>
        <v>0</v>
      </c>
      <c r="M44" s="92">
        <v>3868.9</v>
      </c>
      <c r="N44" s="92">
        <v>3820</v>
      </c>
      <c r="O44" s="92">
        <v>48.9</v>
      </c>
      <c r="P44" s="96">
        <f>P41</f>
        <v>111</v>
      </c>
      <c r="Q44" s="96">
        <f>Q41</f>
        <v>111</v>
      </c>
      <c r="R44" s="96">
        <f>R41</f>
        <v>0</v>
      </c>
      <c r="S44" s="96">
        <v>3661</v>
      </c>
      <c r="T44" s="94">
        <f>3527+134+67</f>
        <v>3728</v>
      </c>
      <c r="U44" s="94">
        <v>2798.1</v>
      </c>
      <c r="V44" s="94">
        <v>724.6</v>
      </c>
      <c r="W44" s="95">
        <f>U44/T44</f>
        <v>0.7505633047210301</v>
      </c>
      <c r="X44" s="142">
        <f>U44/V44</f>
        <v>3.861578802097709</v>
      </c>
      <c r="Y44" s="96">
        <f>Y45</f>
        <v>87.71000000000001</v>
      </c>
      <c r="Z44" s="96">
        <f t="shared" si="14"/>
        <v>87.71000000000001</v>
      </c>
      <c r="AA44" s="144"/>
      <c r="AB44" s="118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</row>
    <row r="45" spans="1:87" ht="31.5">
      <c r="A45" s="160" t="s">
        <v>298</v>
      </c>
      <c r="B45" s="161" t="s">
        <v>321</v>
      </c>
      <c r="C45" s="93" t="s">
        <v>126</v>
      </c>
      <c r="D45" s="93" t="s">
        <v>133</v>
      </c>
      <c r="E45" s="164" t="s">
        <v>231</v>
      </c>
      <c r="F45" s="163" t="s">
        <v>299</v>
      </c>
      <c r="G45" s="165"/>
      <c r="H45" s="165"/>
      <c r="I45" s="165"/>
      <c r="J45" s="96"/>
      <c r="K45" s="96"/>
      <c r="L45" s="96"/>
      <c r="M45" s="92"/>
      <c r="N45" s="92"/>
      <c r="O45" s="92"/>
      <c r="P45" s="96"/>
      <c r="Q45" s="96"/>
      <c r="R45" s="96"/>
      <c r="S45" s="96"/>
      <c r="T45" s="94"/>
      <c r="U45" s="94"/>
      <c r="V45" s="94"/>
      <c r="W45" s="95"/>
      <c r="X45" s="142"/>
      <c r="Y45" s="96">
        <f>Z45</f>
        <v>87.71000000000001</v>
      </c>
      <c r="Z45" s="94">
        <f>60+27.71</f>
        <v>87.71000000000001</v>
      </c>
      <c r="AA45" s="144"/>
      <c r="AB45" s="118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</row>
    <row r="46" spans="1:87" ht="15.75">
      <c r="A46" s="137" t="s">
        <v>39</v>
      </c>
      <c r="B46" s="116" t="s">
        <v>321</v>
      </c>
      <c r="C46" s="116" t="s">
        <v>126</v>
      </c>
      <c r="D46" s="116" t="s">
        <v>10</v>
      </c>
      <c r="E46" s="116" t="s">
        <v>130</v>
      </c>
      <c r="F46" s="116" t="s">
        <v>128</v>
      </c>
      <c r="G46" s="112">
        <v>100</v>
      </c>
      <c r="H46" s="112">
        <v>100</v>
      </c>
      <c r="I46" s="112"/>
      <c r="J46" s="112"/>
      <c r="K46" s="112"/>
      <c r="L46" s="112"/>
      <c r="M46" s="111">
        <v>100</v>
      </c>
      <c r="N46" s="111">
        <v>100</v>
      </c>
      <c r="O46" s="111">
        <v>0</v>
      </c>
      <c r="P46" s="112"/>
      <c r="Q46" s="112"/>
      <c r="R46" s="112"/>
      <c r="S46" s="112" t="e">
        <f aca="true" t="shared" si="15" ref="S46:AA46">S48</f>
        <v>#REF!</v>
      </c>
      <c r="T46" s="112" t="e">
        <f t="shared" si="15"/>
        <v>#REF!</v>
      </c>
      <c r="U46" s="112" t="e">
        <f t="shared" si="15"/>
        <v>#REF!</v>
      </c>
      <c r="V46" s="112" t="e">
        <f t="shared" si="15"/>
        <v>#REF!</v>
      </c>
      <c r="W46" s="112" t="e">
        <f t="shared" si="15"/>
        <v>#REF!</v>
      </c>
      <c r="X46" s="112" t="e">
        <f t="shared" si="15"/>
        <v>#REF!</v>
      </c>
      <c r="Y46" s="112">
        <f t="shared" si="15"/>
        <v>4</v>
      </c>
      <c r="Z46" s="112">
        <f t="shared" si="15"/>
        <v>4</v>
      </c>
      <c r="AA46" s="112">
        <f t="shared" si="15"/>
        <v>0</v>
      </c>
      <c r="AB46" s="118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</row>
    <row r="47" spans="1:87" ht="15.75">
      <c r="A47" s="137" t="s">
        <v>39</v>
      </c>
      <c r="B47" s="116" t="s">
        <v>321</v>
      </c>
      <c r="C47" s="116" t="s">
        <v>126</v>
      </c>
      <c r="D47" s="116" t="s">
        <v>10</v>
      </c>
      <c r="E47" s="116" t="s">
        <v>237</v>
      </c>
      <c r="F47" s="116" t="s">
        <v>128</v>
      </c>
      <c r="G47" s="112"/>
      <c r="H47" s="112"/>
      <c r="I47" s="112"/>
      <c r="J47" s="112"/>
      <c r="K47" s="112"/>
      <c r="L47" s="112"/>
      <c r="M47" s="111"/>
      <c r="N47" s="111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>
        <f>Y48</f>
        <v>4</v>
      </c>
      <c r="Z47" s="112">
        <f>Z48</f>
        <v>4</v>
      </c>
      <c r="AA47" s="112">
        <f>AA48</f>
        <v>0</v>
      </c>
      <c r="AB47" s="118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</row>
    <row r="48" spans="1:87" ht="31.5">
      <c r="A48" s="134" t="s">
        <v>169</v>
      </c>
      <c r="B48" s="93" t="s">
        <v>321</v>
      </c>
      <c r="C48" s="93" t="s">
        <v>126</v>
      </c>
      <c r="D48" s="93" t="s">
        <v>10</v>
      </c>
      <c r="E48" s="93" t="s">
        <v>232</v>
      </c>
      <c r="F48" s="93" t="s">
        <v>128</v>
      </c>
      <c r="G48" s="94">
        <v>100</v>
      </c>
      <c r="H48" s="96">
        <v>100</v>
      </c>
      <c r="I48" s="94"/>
      <c r="J48" s="94"/>
      <c r="K48" s="94"/>
      <c r="L48" s="94"/>
      <c r="M48" s="92">
        <v>100</v>
      </c>
      <c r="N48" s="92">
        <v>100</v>
      </c>
      <c r="O48" s="92">
        <v>0</v>
      </c>
      <c r="P48" s="94"/>
      <c r="Q48" s="94"/>
      <c r="R48" s="94"/>
      <c r="S48" s="94" t="e">
        <f>S50+#REF!+S51+#REF!</f>
        <v>#REF!</v>
      </c>
      <c r="T48" s="94" t="e">
        <f>T50+#REF!+T51+#REF!</f>
        <v>#REF!</v>
      </c>
      <c r="U48" s="94" t="e">
        <f>U50+#REF!+U51+#REF!</f>
        <v>#REF!</v>
      </c>
      <c r="V48" s="94" t="e">
        <f>V50+#REF!+V51+#REF!</f>
        <v>#REF!</v>
      </c>
      <c r="W48" s="94" t="e">
        <f>W50+#REF!+W51+#REF!</f>
        <v>#REF!</v>
      </c>
      <c r="X48" s="94" t="e">
        <f>X50+#REF!+X51+#REF!</f>
        <v>#REF!</v>
      </c>
      <c r="Y48" s="94">
        <f>Y49+Y51</f>
        <v>4</v>
      </c>
      <c r="Z48" s="94">
        <f>Z49+Z51</f>
        <v>4</v>
      </c>
      <c r="AA48" s="94">
        <f>AA49+AA51</f>
        <v>0</v>
      </c>
      <c r="AB48" s="118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</row>
    <row r="49" spans="1:87" ht="78.75">
      <c r="A49" s="134" t="s">
        <v>332</v>
      </c>
      <c r="B49" s="93" t="s">
        <v>321</v>
      </c>
      <c r="C49" s="93" t="s">
        <v>126</v>
      </c>
      <c r="D49" s="93" t="s">
        <v>10</v>
      </c>
      <c r="E49" s="93" t="s">
        <v>238</v>
      </c>
      <c r="F49" s="93" t="s">
        <v>128</v>
      </c>
      <c r="G49" s="94">
        <v>50</v>
      </c>
      <c r="H49" s="94">
        <v>50</v>
      </c>
      <c r="I49" s="94"/>
      <c r="J49" s="94"/>
      <c r="K49" s="94"/>
      <c r="L49" s="94"/>
      <c r="M49" s="92">
        <v>50</v>
      </c>
      <c r="N49" s="92">
        <v>50</v>
      </c>
      <c r="O49" s="92">
        <v>0</v>
      </c>
      <c r="P49" s="94"/>
      <c r="Q49" s="94"/>
      <c r="R49" s="94"/>
      <c r="S49" s="94">
        <f aca="true" t="shared" si="16" ref="S49:AA49">S50</f>
        <v>50</v>
      </c>
      <c r="T49" s="94">
        <f t="shared" si="16"/>
        <v>50</v>
      </c>
      <c r="U49" s="94">
        <f t="shared" si="16"/>
        <v>0</v>
      </c>
      <c r="V49" s="94">
        <f t="shared" si="16"/>
        <v>0</v>
      </c>
      <c r="W49" s="94">
        <f t="shared" si="16"/>
        <v>0</v>
      </c>
      <c r="X49" s="94">
        <f t="shared" si="16"/>
        <v>0</v>
      </c>
      <c r="Y49" s="94">
        <f t="shared" si="16"/>
        <v>2</v>
      </c>
      <c r="Z49" s="94">
        <f t="shared" si="16"/>
        <v>2</v>
      </c>
      <c r="AA49" s="94">
        <f t="shared" si="16"/>
        <v>0</v>
      </c>
      <c r="AB49" s="118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</row>
    <row r="50" spans="1:87" ht="31.5">
      <c r="A50" s="134" t="s">
        <v>300</v>
      </c>
      <c r="B50" s="93" t="s">
        <v>321</v>
      </c>
      <c r="C50" s="93" t="s">
        <v>126</v>
      </c>
      <c r="D50" s="93" t="s">
        <v>10</v>
      </c>
      <c r="E50" s="93" t="s">
        <v>238</v>
      </c>
      <c r="F50" s="93" t="s">
        <v>301</v>
      </c>
      <c r="G50" s="94">
        <v>50</v>
      </c>
      <c r="H50" s="94">
        <v>50</v>
      </c>
      <c r="I50" s="94"/>
      <c r="J50" s="94"/>
      <c r="K50" s="94"/>
      <c r="L50" s="94"/>
      <c r="M50" s="92">
        <v>50</v>
      </c>
      <c r="N50" s="92">
        <v>50</v>
      </c>
      <c r="O50" s="92">
        <v>0</v>
      </c>
      <c r="P50" s="94"/>
      <c r="Q50" s="94"/>
      <c r="R50" s="94"/>
      <c r="S50" s="94">
        <v>50</v>
      </c>
      <c r="T50" s="94">
        <v>50</v>
      </c>
      <c r="U50" s="94"/>
      <c r="V50" s="94">
        <f>O50+R50</f>
        <v>0</v>
      </c>
      <c r="W50" s="95">
        <f>U50/T50</f>
        <v>0</v>
      </c>
      <c r="X50" s="142"/>
      <c r="Y50" s="144">
        <v>2</v>
      </c>
      <c r="Z50" s="144">
        <v>2</v>
      </c>
      <c r="AA50" s="144"/>
      <c r="AB50" s="118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</row>
    <row r="51" spans="1:87" ht="110.25">
      <c r="A51" s="134" t="s">
        <v>331</v>
      </c>
      <c r="B51" s="93" t="s">
        <v>321</v>
      </c>
      <c r="C51" s="93" t="s">
        <v>126</v>
      </c>
      <c r="D51" s="93" t="s">
        <v>10</v>
      </c>
      <c r="E51" s="93" t="s">
        <v>239</v>
      </c>
      <c r="F51" s="93" t="s">
        <v>128</v>
      </c>
      <c r="G51" s="94">
        <v>30</v>
      </c>
      <c r="H51" s="94">
        <v>30</v>
      </c>
      <c r="I51" s="94"/>
      <c r="J51" s="94"/>
      <c r="K51" s="94"/>
      <c r="L51" s="94"/>
      <c r="M51" s="92">
        <v>30</v>
      </c>
      <c r="N51" s="92">
        <v>30</v>
      </c>
      <c r="O51" s="92">
        <v>0</v>
      </c>
      <c r="P51" s="94"/>
      <c r="Q51" s="94"/>
      <c r="R51" s="94"/>
      <c r="S51" s="94">
        <f>S52</f>
        <v>20</v>
      </c>
      <c r="T51" s="94">
        <f>T52</f>
        <v>20</v>
      </c>
      <c r="U51" s="94">
        <f>U52</f>
        <v>0</v>
      </c>
      <c r="V51" s="94">
        <f>V52</f>
        <v>0</v>
      </c>
      <c r="W51" s="95">
        <f>U51/T51</f>
        <v>0</v>
      </c>
      <c r="X51" s="143"/>
      <c r="Y51" s="144">
        <f>Y52</f>
        <v>2</v>
      </c>
      <c r="Z51" s="144">
        <f>Z52</f>
        <v>2</v>
      </c>
      <c r="AA51" s="144">
        <f>AA52</f>
        <v>0</v>
      </c>
      <c r="AB51" s="118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</row>
    <row r="52" spans="1:87" ht="31.5">
      <c r="A52" s="134" t="s">
        <v>300</v>
      </c>
      <c r="B52" s="93" t="s">
        <v>321</v>
      </c>
      <c r="C52" s="93" t="s">
        <v>126</v>
      </c>
      <c r="D52" s="93" t="s">
        <v>10</v>
      </c>
      <c r="E52" s="93" t="s">
        <v>239</v>
      </c>
      <c r="F52" s="93" t="s">
        <v>301</v>
      </c>
      <c r="G52" s="94">
        <v>30</v>
      </c>
      <c r="H52" s="94">
        <v>30</v>
      </c>
      <c r="I52" s="94"/>
      <c r="J52" s="94"/>
      <c r="K52" s="94"/>
      <c r="L52" s="94"/>
      <c r="M52" s="92">
        <v>30</v>
      </c>
      <c r="N52" s="92">
        <v>30</v>
      </c>
      <c r="O52" s="92">
        <v>0</v>
      </c>
      <c r="P52" s="94"/>
      <c r="Q52" s="94"/>
      <c r="R52" s="94"/>
      <c r="S52" s="94">
        <v>20</v>
      </c>
      <c r="T52" s="94">
        <v>20</v>
      </c>
      <c r="U52" s="94"/>
      <c r="V52" s="94">
        <f>O52+R52</f>
        <v>0</v>
      </c>
      <c r="W52" s="95">
        <f>U52/T52</f>
        <v>0</v>
      </c>
      <c r="X52" s="142"/>
      <c r="Y52" s="94">
        <v>2</v>
      </c>
      <c r="Z52" s="94">
        <v>2</v>
      </c>
      <c r="AA52" s="94"/>
      <c r="AB52" s="119"/>
      <c r="AD52" s="84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</row>
    <row r="53" spans="1:87" ht="31.5">
      <c r="A53" s="137" t="s">
        <v>48</v>
      </c>
      <c r="B53" s="116" t="s">
        <v>321</v>
      </c>
      <c r="C53" s="116" t="s">
        <v>126</v>
      </c>
      <c r="D53" s="116" t="s">
        <v>2</v>
      </c>
      <c r="E53" s="116" t="s">
        <v>130</v>
      </c>
      <c r="F53" s="116" t="s">
        <v>128</v>
      </c>
      <c r="G53" s="115" t="e">
        <f>#REF!+#REF!+G55+#REF!+#REF!+#REF!+#REF!</f>
        <v>#REF!</v>
      </c>
      <c r="H53" s="115" t="e">
        <f>#REF!+#REF!+H55+#REF!+#REF!+#REF!+#REF!</f>
        <v>#REF!</v>
      </c>
      <c r="I53" s="115" t="e">
        <f>#REF!+#REF!+I55+#REF!+#REF!+#REF!+#REF!</f>
        <v>#REF!</v>
      </c>
      <c r="J53" s="115" t="e">
        <f>#REF!+#REF!+J55+#REF!+#REF!+#REF!+#REF!</f>
        <v>#REF!</v>
      </c>
      <c r="K53" s="115" t="e">
        <f>#REF!+#REF!+K55+#REF!+#REF!+#REF!+#REF!</f>
        <v>#REF!</v>
      </c>
      <c r="L53" s="115" t="e">
        <f>#REF!+#REF!+L55+#REF!+#REF!+#REF!+#REF!</f>
        <v>#REF!</v>
      </c>
      <c r="M53" s="111">
        <v>8672.2</v>
      </c>
      <c r="N53" s="111">
        <v>7241.2</v>
      </c>
      <c r="O53" s="111">
        <v>1431</v>
      </c>
      <c r="P53" s="111" t="e">
        <f>#REF!+#REF!+P56+#REF!+#REF!+#REF!+#REF!</f>
        <v>#REF!</v>
      </c>
      <c r="Q53" s="111" t="e">
        <f>#REF!+#REF!+Q56+#REF!+#REF!+#REF!+#REF!</f>
        <v>#REF!</v>
      </c>
      <c r="R53" s="111" t="e">
        <f>#REF!+#REF!+R56+#REF!+#REF!+#REF!+#REF!</f>
        <v>#REF!</v>
      </c>
      <c r="S53" s="112" t="e">
        <f>#REF!+#REF!+S54+#REF!+#REF!+#REF!+#REF!+#REF!</f>
        <v>#REF!</v>
      </c>
      <c r="T53" s="112" t="e">
        <f>#REF!+#REF!+T54+#REF!+#REF!+#REF!+#REF!+#REF!</f>
        <v>#REF!</v>
      </c>
      <c r="U53" s="112" t="e">
        <f>#REF!+#REF!+U54+#REF!+#REF!+#REF!+#REF!+#REF!</f>
        <v>#REF!</v>
      </c>
      <c r="V53" s="112" t="e">
        <f>#REF!+#REF!+V54+#REF!+#REF!+#REF!+#REF!+#REF!</f>
        <v>#REF!</v>
      </c>
      <c r="W53" s="112" t="e">
        <f>#REF!+#REF!+W54+#REF!+#REF!+#REF!+#REF!+#REF!</f>
        <v>#REF!</v>
      </c>
      <c r="X53" s="112" t="e">
        <f>#REF!+#REF!+X54+#REF!+#REF!+#REF!+#REF!+#REF!</f>
        <v>#REF!</v>
      </c>
      <c r="Y53" s="112">
        <f>Y54+Y59+Y61</f>
        <v>274</v>
      </c>
      <c r="Z53" s="112">
        <f>Z54+Z59+Z61</f>
        <v>274</v>
      </c>
      <c r="AA53" s="112">
        <f>AA54+AA59+AA61</f>
        <v>0</v>
      </c>
      <c r="AB53" s="94" t="e">
        <f>#REF!+#REF!+AB54+#REF!+#REF!+#REF!+#REF!+#REF!+#REF!</f>
        <v>#REF!</v>
      </c>
      <c r="AD53" s="85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1:87" ht="31.5">
      <c r="A54" s="197" t="s">
        <v>247</v>
      </c>
      <c r="B54" s="93" t="s">
        <v>321</v>
      </c>
      <c r="C54" s="93" t="s">
        <v>126</v>
      </c>
      <c r="D54" s="93" t="s">
        <v>2</v>
      </c>
      <c r="E54" s="93" t="s">
        <v>248</v>
      </c>
      <c r="F54" s="93" t="s">
        <v>128</v>
      </c>
      <c r="G54" s="94">
        <v>50</v>
      </c>
      <c r="H54" s="94">
        <v>50</v>
      </c>
      <c r="I54" s="94"/>
      <c r="J54" s="94">
        <v>60</v>
      </c>
      <c r="K54" s="94">
        <v>60</v>
      </c>
      <c r="L54" s="94"/>
      <c r="M54" s="92">
        <v>110</v>
      </c>
      <c r="N54" s="92">
        <v>110</v>
      </c>
      <c r="O54" s="92">
        <v>0</v>
      </c>
      <c r="P54" s="94">
        <v>36</v>
      </c>
      <c r="Q54" s="94">
        <v>36</v>
      </c>
      <c r="R54" s="94"/>
      <c r="S54" s="94">
        <f aca="true" t="shared" si="17" ref="S54:X54">S56</f>
        <v>105</v>
      </c>
      <c r="T54" s="94">
        <f t="shared" si="17"/>
        <v>105</v>
      </c>
      <c r="U54" s="94">
        <f t="shared" si="17"/>
        <v>86.8</v>
      </c>
      <c r="V54" s="94">
        <f t="shared" si="17"/>
        <v>20.3</v>
      </c>
      <c r="W54" s="94">
        <f t="shared" si="17"/>
        <v>0.8266666666666667</v>
      </c>
      <c r="X54" s="94">
        <f t="shared" si="17"/>
        <v>4.275862068965517</v>
      </c>
      <c r="Y54" s="94">
        <f>Y55</f>
        <v>188</v>
      </c>
      <c r="Z54" s="94">
        <f>Z55</f>
        <v>188</v>
      </c>
      <c r="AA54" s="94">
        <f>AA55</f>
        <v>0</v>
      </c>
      <c r="AB54" s="94">
        <f>AB56</f>
        <v>0</v>
      </c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</row>
    <row r="55" spans="1:87" ht="47.25">
      <c r="A55" s="197" t="s">
        <v>249</v>
      </c>
      <c r="B55" s="93" t="s">
        <v>321</v>
      </c>
      <c r="C55" s="93" t="s">
        <v>126</v>
      </c>
      <c r="D55" s="93" t="s">
        <v>2</v>
      </c>
      <c r="E55" s="93" t="s">
        <v>250</v>
      </c>
      <c r="F55" s="93" t="s">
        <v>128</v>
      </c>
      <c r="G55" s="94">
        <v>50</v>
      </c>
      <c r="H55" s="94">
        <v>50</v>
      </c>
      <c r="I55" s="94"/>
      <c r="J55" s="94">
        <v>60</v>
      </c>
      <c r="K55" s="94">
        <v>60</v>
      </c>
      <c r="L55" s="94"/>
      <c r="M55" s="92">
        <v>110</v>
      </c>
      <c r="N55" s="92">
        <v>110</v>
      </c>
      <c r="O55" s="92">
        <v>0</v>
      </c>
      <c r="P55" s="94">
        <v>36</v>
      </c>
      <c r="Q55" s="94">
        <v>36</v>
      </c>
      <c r="R55" s="94"/>
      <c r="S55" s="94">
        <f aca="true" t="shared" si="18" ref="S55:AA57">S56</f>
        <v>105</v>
      </c>
      <c r="T55" s="94">
        <f t="shared" si="18"/>
        <v>105</v>
      </c>
      <c r="U55" s="94">
        <f t="shared" si="18"/>
        <v>86.8</v>
      </c>
      <c r="V55" s="94">
        <f t="shared" si="18"/>
        <v>20.3</v>
      </c>
      <c r="W55" s="94">
        <f t="shared" si="18"/>
        <v>0.8266666666666667</v>
      </c>
      <c r="X55" s="94">
        <f t="shared" si="18"/>
        <v>4.275862068965517</v>
      </c>
      <c r="Y55" s="94">
        <f t="shared" si="18"/>
        <v>188</v>
      </c>
      <c r="Z55" s="94">
        <f t="shared" si="18"/>
        <v>188</v>
      </c>
      <c r="AA55" s="94">
        <f t="shared" si="18"/>
        <v>0</v>
      </c>
      <c r="AB55" s="94">
        <f>AB56</f>
        <v>0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</row>
    <row r="56" spans="1:87" ht="30.75" thickBot="1">
      <c r="A56" s="205" t="s">
        <v>271</v>
      </c>
      <c r="B56" s="93" t="s">
        <v>321</v>
      </c>
      <c r="C56" s="93" t="s">
        <v>126</v>
      </c>
      <c r="D56" s="93" t="s">
        <v>2</v>
      </c>
      <c r="E56" s="93" t="s">
        <v>250</v>
      </c>
      <c r="F56" s="93" t="s">
        <v>284</v>
      </c>
      <c r="G56" s="94">
        <v>50</v>
      </c>
      <c r="H56" s="96">
        <v>50</v>
      </c>
      <c r="I56" s="94"/>
      <c r="J56" s="96">
        <v>60</v>
      </c>
      <c r="K56" s="94">
        <v>60</v>
      </c>
      <c r="L56" s="94"/>
      <c r="M56" s="92">
        <v>110</v>
      </c>
      <c r="N56" s="92">
        <v>110</v>
      </c>
      <c r="O56" s="92">
        <v>0</v>
      </c>
      <c r="P56" s="94">
        <v>36</v>
      </c>
      <c r="Q56" s="94">
        <v>36</v>
      </c>
      <c r="R56" s="94"/>
      <c r="S56" s="94">
        <v>105</v>
      </c>
      <c r="T56" s="94">
        <v>105</v>
      </c>
      <c r="U56" s="94">
        <v>86.8</v>
      </c>
      <c r="V56" s="94">
        <v>20.3</v>
      </c>
      <c r="W56" s="95">
        <f>U56/T56</f>
        <v>0.8266666666666667</v>
      </c>
      <c r="X56" s="198">
        <f>U56/V56</f>
        <v>4.275862068965517</v>
      </c>
      <c r="Y56" s="144">
        <f>Y57</f>
        <v>188</v>
      </c>
      <c r="Z56" s="144">
        <f t="shared" si="18"/>
        <v>188</v>
      </c>
      <c r="AA56" s="144">
        <f t="shared" si="18"/>
        <v>0</v>
      </c>
      <c r="AB56" s="118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</row>
    <row r="57" spans="1:87" ht="45.75" thickBot="1">
      <c r="A57" s="205" t="s">
        <v>272</v>
      </c>
      <c r="B57" s="93" t="s">
        <v>321</v>
      </c>
      <c r="C57" s="93" t="s">
        <v>126</v>
      </c>
      <c r="D57" s="93" t="s">
        <v>2</v>
      </c>
      <c r="E57" s="93" t="s">
        <v>250</v>
      </c>
      <c r="F57" s="93" t="s">
        <v>285</v>
      </c>
      <c r="G57" s="94"/>
      <c r="H57" s="96"/>
      <c r="I57" s="94"/>
      <c r="J57" s="96"/>
      <c r="K57" s="94"/>
      <c r="L57" s="94"/>
      <c r="M57" s="92"/>
      <c r="N57" s="92"/>
      <c r="O57" s="92"/>
      <c r="P57" s="94"/>
      <c r="Q57" s="94"/>
      <c r="R57" s="94"/>
      <c r="S57" s="94"/>
      <c r="T57" s="94"/>
      <c r="U57" s="94"/>
      <c r="V57" s="94"/>
      <c r="W57" s="95"/>
      <c r="X57" s="198"/>
      <c r="Y57" s="144">
        <f>Y58</f>
        <v>188</v>
      </c>
      <c r="Z57" s="144">
        <f t="shared" si="18"/>
        <v>188</v>
      </c>
      <c r="AA57" s="144">
        <f t="shared" si="18"/>
        <v>0</v>
      </c>
      <c r="AB57" s="118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</row>
    <row r="58" spans="1:87" ht="47.25">
      <c r="A58" s="208" t="s">
        <v>274</v>
      </c>
      <c r="B58" s="93" t="s">
        <v>321</v>
      </c>
      <c r="C58" s="93" t="s">
        <v>126</v>
      </c>
      <c r="D58" s="93" t="s">
        <v>2</v>
      </c>
      <c r="E58" s="93" t="s">
        <v>250</v>
      </c>
      <c r="F58" s="93" t="s">
        <v>287</v>
      </c>
      <c r="G58" s="94"/>
      <c r="H58" s="96"/>
      <c r="I58" s="94"/>
      <c r="J58" s="96"/>
      <c r="K58" s="94"/>
      <c r="L58" s="94"/>
      <c r="M58" s="92"/>
      <c r="N58" s="92"/>
      <c r="O58" s="92"/>
      <c r="P58" s="94"/>
      <c r="Q58" s="94"/>
      <c r="R58" s="94"/>
      <c r="S58" s="94"/>
      <c r="T58" s="94"/>
      <c r="U58" s="94"/>
      <c r="V58" s="94"/>
      <c r="W58" s="95"/>
      <c r="X58" s="198"/>
      <c r="Y58" s="144">
        <v>188</v>
      </c>
      <c r="Z58" s="144">
        <v>188</v>
      </c>
      <c r="AA58" s="144"/>
      <c r="AB58" s="118"/>
      <c r="AC58" s="11" t="s">
        <v>313</v>
      </c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</row>
    <row r="59" spans="1:87" ht="47.25">
      <c r="A59" s="208" t="s">
        <v>349</v>
      </c>
      <c r="B59" s="93" t="s">
        <v>321</v>
      </c>
      <c r="C59" s="93" t="s">
        <v>126</v>
      </c>
      <c r="D59" s="93" t="s">
        <v>2</v>
      </c>
      <c r="E59" s="93" t="s">
        <v>350</v>
      </c>
      <c r="F59" s="93" t="s">
        <v>128</v>
      </c>
      <c r="G59" s="94"/>
      <c r="H59" s="96"/>
      <c r="I59" s="94"/>
      <c r="J59" s="96"/>
      <c r="K59" s="94"/>
      <c r="L59" s="94"/>
      <c r="M59" s="92"/>
      <c r="N59" s="92"/>
      <c r="O59" s="92"/>
      <c r="P59" s="94"/>
      <c r="Q59" s="94"/>
      <c r="R59" s="94"/>
      <c r="S59" s="94"/>
      <c r="T59" s="94"/>
      <c r="U59" s="94"/>
      <c r="V59" s="94"/>
      <c r="W59" s="95"/>
      <c r="X59" s="198"/>
      <c r="Y59" s="144">
        <v>5</v>
      </c>
      <c r="Z59" s="144">
        <v>5</v>
      </c>
      <c r="AA59" s="144"/>
      <c r="AB59" s="118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</row>
    <row r="60" spans="1:87" ht="31.5">
      <c r="A60" s="208" t="s">
        <v>278</v>
      </c>
      <c r="B60" s="93" t="s">
        <v>321</v>
      </c>
      <c r="C60" s="93" t="s">
        <v>126</v>
      </c>
      <c r="D60" s="93" t="s">
        <v>2</v>
      </c>
      <c r="E60" s="93" t="s">
        <v>350</v>
      </c>
      <c r="F60" s="93" t="s">
        <v>291</v>
      </c>
      <c r="G60" s="94"/>
      <c r="H60" s="96"/>
      <c r="I60" s="94"/>
      <c r="J60" s="96"/>
      <c r="K60" s="94"/>
      <c r="L60" s="94"/>
      <c r="M60" s="92"/>
      <c r="N60" s="92"/>
      <c r="O60" s="92"/>
      <c r="P60" s="94"/>
      <c r="Q60" s="94"/>
      <c r="R60" s="94"/>
      <c r="S60" s="94"/>
      <c r="T60" s="94"/>
      <c r="U60" s="94"/>
      <c r="V60" s="94"/>
      <c r="W60" s="95"/>
      <c r="X60" s="198"/>
      <c r="Y60" s="144">
        <v>5</v>
      </c>
      <c r="Z60" s="144">
        <v>5</v>
      </c>
      <c r="AA60" s="144"/>
      <c r="AB60" s="118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</row>
    <row r="61" spans="1:87" ht="15.75">
      <c r="A61" s="208" t="s">
        <v>259</v>
      </c>
      <c r="B61" s="93" t="s">
        <v>321</v>
      </c>
      <c r="C61" s="93" t="s">
        <v>126</v>
      </c>
      <c r="D61" s="93" t="s">
        <v>2</v>
      </c>
      <c r="E61" s="93" t="s">
        <v>8</v>
      </c>
      <c r="F61" s="93" t="s">
        <v>128</v>
      </c>
      <c r="G61" s="94"/>
      <c r="H61" s="96"/>
      <c r="I61" s="94"/>
      <c r="J61" s="96"/>
      <c r="K61" s="94"/>
      <c r="L61" s="94"/>
      <c r="M61" s="92"/>
      <c r="N61" s="92"/>
      <c r="O61" s="92"/>
      <c r="P61" s="94"/>
      <c r="Q61" s="94"/>
      <c r="R61" s="94"/>
      <c r="S61" s="94"/>
      <c r="T61" s="94"/>
      <c r="U61" s="94"/>
      <c r="V61" s="94"/>
      <c r="W61" s="95"/>
      <c r="X61" s="198"/>
      <c r="Y61" s="144">
        <f>Y66+Y62</f>
        <v>81</v>
      </c>
      <c r="Z61" s="144">
        <f>Z66+Z62</f>
        <v>81</v>
      </c>
      <c r="AA61" s="144"/>
      <c r="AB61" s="118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</row>
    <row r="62" spans="1:87" ht="110.25">
      <c r="A62" s="244" t="s">
        <v>330</v>
      </c>
      <c r="B62" s="93" t="s">
        <v>321</v>
      </c>
      <c r="C62" s="93" t="s">
        <v>126</v>
      </c>
      <c r="D62" s="93" t="s">
        <v>2</v>
      </c>
      <c r="E62" s="93" t="s">
        <v>343</v>
      </c>
      <c r="F62" s="93" t="s">
        <v>128</v>
      </c>
      <c r="G62" s="94"/>
      <c r="H62" s="96"/>
      <c r="I62" s="94"/>
      <c r="J62" s="96"/>
      <c r="K62" s="94"/>
      <c r="L62" s="94"/>
      <c r="M62" s="92"/>
      <c r="N62" s="92"/>
      <c r="O62" s="92"/>
      <c r="P62" s="94"/>
      <c r="Q62" s="94"/>
      <c r="R62" s="94"/>
      <c r="S62" s="94"/>
      <c r="T62" s="94"/>
      <c r="U62" s="94"/>
      <c r="V62" s="94"/>
      <c r="W62" s="95"/>
      <c r="X62" s="198"/>
      <c r="Y62" s="144">
        <f>Y65+Y64</f>
        <v>71</v>
      </c>
      <c r="Z62" s="144">
        <f>Z65+Z64</f>
        <v>71</v>
      </c>
      <c r="AA62" s="144"/>
      <c r="AB62" s="118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</row>
    <row r="63" spans="1:87" ht="45.75" thickBot="1">
      <c r="A63" s="205" t="s">
        <v>272</v>
      </c>
      <c r="B63" s="93" t="s">
        <v>321</v>
      </c>
      <c r="C63" s="93" t="s">
        <v>126</v>
      </c>
      <c r="D63" s="93" t="s">
        <v>2</v>
      </c>
      <c r="E63" s="93" t="s">
        <v>343</v>
      </c>
      <c r="F63" s="93" t="s">
        <v>285</v>
      </c>
      <c r="G63" s="94"/>
      <c r="H63" s="96"/>
      <c r="I63" s="94"/>
      <c r="J63" s="96"/>
      <c r="K63" s="94"/>
      <c r="L63" s="94"/>
      <c r="M63" s="92"/>
      <c r="N63" s="92"/>
      <c r="O63" s="92"/>
      <c r="P63" s="94"/>
      <c r="Q63" s="94"/>
      <c r="R63" s="94"/>
      <c r="S63" s="94"/>
      <c r="T63" s="94"/>
      <c r="U63" s="94"/>
      <c r="V63" s="94"/>
      <c r="W63" s="95"/>
      <c r="X63" s="198"/>
      <c r="Y63" s="144">
        <v>56</v>
      </c>
      <c r="Z63" s="144">
        <v>56</v>
      </c>
      <c r="AA63" s="144"/>
      <c r="AB63" s="118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</row>
    <row r="64" spans="1:87" ht="45.75" thickBot="1">
      <c r="A64" s="205" t="s">
        <v>273</v>
      </c>
      <c r="B64" s="93" t="s">
        <v>321</v>
      </c>
      <c r="C64" s="93" t="s">
        <v>126</v>
      </c>
      <c r="D64" s="93" t="s">
        <v>2</v>
      </c>
      <c r="E64" s="93" t="s">
        <v>343</v>
      </c>
      <c r="F64" s="93" t="s">
        <v>286</v>
      </c>
      <c r="G64" s="94"/>
      <c r="H64" s="96"/>
      <c r="I64" s="94"/>
      <c r="J64" s="96"/>
      <c r="K64" s="94"/>
      <c r="L64" s="94"/>
      <c r="M64" s="92"/>
      <c r="N64" s="92"/>
      <c r="O64" s="92"/>
      <c r="P64" s="94"/>
      <c r="Q64" s="94"/>
      <c r="R64" s="94"/>
      <c r="S64" s="94"/>
      <c r="T64" s="94"/>
      <c r="U64" s="94"/>
      <c r="V64" s="94"/>
      <c r="W64" s="95"/>
      <c r="X64" s="198"/>
      <c r="Y64" s="144">
        <v>15</v>
      </c>
      <c r="Z64" s="144">
        <v>15</v>
      </c>
      <c r="AA64" s="144"/>
      <c r="AB64" s="118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</row>
    <row r="65" spans="1:87" ht="47.25">
      <c r="A65" s="208" t="s">
        <v>274</v>
      </c>
      <c r="B65" s="93" t="s">
        <v>321</v>
      </c>
      <c r="C65" s="93" t="s">
        <v>126</v>
      </c>
      <c r="D65" s="93" t="s">
        <v>2</v>
      </c>
      <c r="E65" s="93" t="s">
        <v>343</v>
      </c>
      <c r="F65" s="93" t="s">
        <v>287</v>
      </c>
      <c r="G65" s="94"/>
      <c r="H65" s="96"/>
      <c r="I65" s="94"/>
      <c r="J65" s="96"/>
      <c r="K65" s="94"/>
      <c r="L65" s="94"/>
      <c r="M65" s="92"/>
      <c r="N65" s="92"/>
      <c r="O65" s="92"/>
      <c r="P65" s="94"/>
      <c r="Q65" s="94"/>
      <c r="R65" s="94"/>
      <c r="S65" s="94"/>
      <c r="T65" s="94"/>
      <c r="U65" s="94"/>
      <c r="V65" s="94"/>
      <c r="W65" s="95"/>
      <c r="X65" s="198"/>
      <c r="Y65" s="144">
        <v>56</v>
      </c>
      <c r="Z65" s="144">
        <v>56</v>
      </c>
      <c r="AA65" s="144"/>
      <c r="AB65" s="118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</row>
    <row r="66" spans="1:87" ht="110.25">
      <c r="A66" s="244" t="s">
        <v>329</v>
      </c>
      <c r="B66" s="93" t="s">
        <v>321</v>
      </c>
      <c r="C66" s="93" t="s">
        <v>126</v>
      </c>
      <c r="D66" s="93" t="s">
        <v>2</v>
      </c>
      <c r="E66" s="93" t="s">
        <v>342</v>
      </c>
      <c r="F66" s="93" t="s">
        <v>128</v>
      </c>
      <c r="G66" s="94"/>
      <c r="H66" s="96"/>
      <c r="I66" s="94"/>
      <c r="J66" s="96"/>
      <c r="K66" s="94"/>
      <c r="L66" s="94"/>
      <c r="M66" s="92"/>
      <c r="N66" s="92"/>
      <c r="O66" s="92"/>
      <c r="P66" s="94"/>
      <c r="Q66" s="94"/>
      <c r="R66" s="94"/>
      <c r="S66" s="94"/>
      <c r="T66" s="94"/>
      <c r="U66" s="94"/>
      <c r="V66" s="94"/>
      <c r="W66" s="95"/>
      <c r="X66" s="198"/>
      <c r="Y66" s="144">
        <f>Y68</f>
        <v>10</v>
      </c>
      <c r="Z66" s="144">
        <f>Z68</f>
        <v>10</v>
      </c>
      <c r="AA66" s="144"/>
      <c r="AB66" s="118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</row>
    <row r="67" spans="1:87" ht="45.75" thickBot="1">
      <c r="A67" s="205" t="s">
        <v>272</v>
      </c>
      <c r="B67" s="93" t="s">
        <v>321</v>
      </c>
      <c r="C67" s="93" t="s">
        <v>126</v>
      </c>
      <c r="D67" s="93" t="s">
        <v>2</v>
      </c>
      <c r="E67" s="93" t="s">
        <v>342</v>
      </c>
      <c r="F67" s="93" t="s">
        <v>285</v>
      </c>
      <c r="G67" s="94"/>
      <c r="H67" s="96"/>
      <c r="I67" s="94"/>
      <c r="J67" s="96"/>
      <c r="K67" s="94"/>
      <c r="L67" s="94"/>
      <c r="M67" s="92"/>
      <c r="N67" s="92"/>
      <c r="O67" s="92"/>
      <c r="P67" s="94"/>
      <c r="Q67" s="94"/>
      <c r="R67" s="94"/>
      <c r="S67" s="94"/>
      <c r="T67" s="94"/>
      <c r="U67" s="94"/>
      <c r="V67" s="94"/>
      <c r="W67" s="95"/>
      <c r="X67" s="198"/>
      <c r="Y67" s="144">
        <v>10</v>
      </c>
      <c r="Z67" s="144">
        <v>10</v>
      </c>
      <c r="AA67" s="144"/>
      <c r="AB67" s="118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</row>
    <row r="68" spans="1:87" ht="47.25">
      <c r="A68" s="208" t="s">
        <v>274</v>
      </c>
      <c r="B68" s="93" t="s">
        <v>321</v>
      </c>
      <c r="C68" s="93" t="s">
        <v>126</v>
      </c>
      <c r="D68" s="93" t="s">
        <v>2</v>
      </c>
      <c r="E68" s="93" t="s">
        <v>342</v>
      </c>
      <c r="F68" s="93" t="s">
        <v>287</v>
      </c>
      <c r="G68" s="94"/>
      <c r="H68" s="96"/>
      <c r="I68" s="94"/>
      <c r="J68" s="96"/>
      <c r="K68" s="94"/>
      <c r="L68" s="94"/>
      <c r="M68" s="92"/>
      <c r="N68" s="92"/>
      <c r="O68" s="92"/>
      <c r="P68" s="94"/>
      <c r="Q68" s="94"/>
      <c r="R68" s="94"/>
      <c r="S68" s="94"/>
      <c r="T68" s="94"/>
      <c r="U68" s="94"/>
      <c r="V68" s="94"/>
      <c r="W68" s="95"/>
      <c r="X68" s="198"/>
      <c r="Y68" s="144">
        <v>10</v>
      </c>
      <c r="Z68" s="144">
        <v>10</v>
      </c>
      <c r="AA68" s="144"/>
      <c r="AB68" s="118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</row>
    <row r="69" spans="1:87" ht="15.75">
      <c r="A69" s="158" t="s">
        <v>233</v>
      </c>
      <c r="B69" s="159" t="s">
        <v>321</v>
      </c>
      <c r="C69" s="159" t="s">
        <v>127</v>
      </c>
      <c r="D69" s="159" t="s">
        <v>142</v>
      </c>
      <c r="E69" s="159" t="s">
        <v>130</v>
      </c>
      <c r="F69" s="159" t="s">
        <v>128</v>
      </c>
      <c r="G69" s="177">
        <v>85.61</v>
      </c>
      <c r="H69" s="167"/>
      <c r="I69" s="177">
        <v>85.61</v>
      </c>
      <c r="J69" s="167"/>
      <c r="K69" s="177"/>
      <c r="L69" s="177"/>
      <c r="M69" s="167"/>
      <c r="N69" s="167"/>
      <c r="O69" s="167"/>
      <c r="P69" s="177"/>
      <c r="Q69" s="177"/>
      <c r="R69" s="177"/>
      <c r="S69" s="177"/>
      <c r="T69" s="177"/>
      <c r="U69" s="177"/>
      <c r="V69" s="177"/>
      <c r="W69" s="193"/>
      <c r="X69" s="175"/>
      <c r="Y69" s="177">
        <f>Y70</f>
        <v>95.19</v>
      </c>
      <c r="Z69" s="177">
        <f aca="true" t="shared" si="19" ref="Z69:AA71">Z70</f>
        <v>0</v>
      </c>
      <c r="AA69" s="177">
        <f t="shared" si="19"/>
        <v>95.19</v>
      </c>
      <c r="AB69" s="118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</row>
    <row r="70" spans="1:87" ht="31.5">
      <c r="A70" s="134" t="s">
        <v>234</v>
      </c>
      <c r="B70" s="93" t="s">
        <v>321</v>
      </c>
      <c r="C70" s="93" t="s">
        <v>127</v>
      </c>
      <c r="D70" s="93" t="s">
        <v>129</v>
      </c>
      <c r="E70" s="93" t="s">
        <v>130</v>
      </c>
      <c r="F70" s="93" t="s">
        <v>128</v>
      </c>
      <c r="G70" s="94">
        <v>85.61</v>
      </c>
      <c r="H70" s="96"/>
      <c r="I70" s="94">
        <v>85.61</v>
      </c>
      <c r="J70" s="96"/>
      <c r="K70" s="94"/>
      <c r="L70" s="94"/>
      <c r="M70" s="92"/>
      <c r="N70" s="92"/>
      <c r="O70" s="92"/>
      <c r="P70" s="94"/>
      <c r="Q70" s="94"/>
      <c r="R70" s="94"/>
      <c r="S70" s="94"/>
      <c r="T70" s="94"/>
      <c r="U70" s="94"/>
      <c r="V70" s="94"/>
      <c r="W70" s="95"/>
      <c r="X70" s="142"/>
      <c r="Y70" s="144">
        <f>Y71</f>
        <v>95.19</v>
      </c>
      <c r="Z70" s="144">
        <f>Z71</f>
        <v>0</v>
      </c>
      <c r="AA70" s="144">
        <f>AA71</f>
        <v>95.19</v>
      </c>
      <c r="AB70" s="118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</row>
    <row r="71" spans="1:87" ht="31.5">
      <c r="A71" s="134" t="s">
        <v>235</v>
      </c>
      <c r="B71" s="93" t="s">
        <v>321</v>
      </c>
      <c r="C71" s="93" t="s">
        <v>127</v>
      </c>
      <c r="D71" s="93" t="s">
        <v>129</v>
      </c>
      <c r="E71" s="93" t="s">
        <v>164</v>
      </c>
      <c r="F71" s="93" t="s">
        <v>128</v>
      </c>
      <c r="G71" s="94">
        <v>85.61</v>
      </c>
      <c r="H71" s="96"/>
      <c r="I71" s="94">
        <v>85.61</v>
      </c>
      <c r="J71" s="96"/>
      <c r="K71" s="94"/>
      <c r="L71" s="94"/>
      <c r="M71" s="92"/>
      <c r="N71" s="92"/>
      <c r="O71" s="92"/>
      <c r="P71" s="94"/>
      <c r="Q71" s="94"/>
      <c r="R71" s="94"/>
      <c r="S71" s="94"/>
      <c r="T71" s="94"/>
      <c r="U71" s="94"/>
      <c r="V71" s="94"/>
      <c r="W71" s="95"/>
      <c r="X71" s="142"/>
      <c r="Y71" s="144">
        <f>Y72</f>
        <v>95.19</v>
      </c>
      <c r="Z71" s="144">
        <f t="shared" si="19"/>
        <v>0</v>
      </c>
      <c r="AA71" s="144">
        <f t="shared" si="19"/>
        <v>95.19</v>
      </c>
      <c r="AB71" s="118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</row>
    <row r="72" spans="1:87" ht="47.25">
      <c r="A72" s="134" t="s">
        <v>236</v>
      </c>
      <c r="B72" s="93" t="s">
        <v>321</v>
      </c>
      <c r="C72" s="93" t="s">
        <v>127</v>
      </c>
      <c r="D72" s="93" t="s">
        <v>129</v>
      </c>
      <c r="E72" s="93" t="s">
        <v>165</v>
      </c>
      <c r="F72" s="93" t="s">
        <v>128</v>
      </c>
      <c r="G72" s="94">
        <v>85.61</v>
      </c>
      <c r="H72" s="96"/>
      <c r="I72" s="94">
        <v>85.61</v>
      </c>
      <c r="J72" s="96"/>
      <c r="K72" s="94"/>
      <c r="L72" s="94"/>
      <c r="M72" s="92"/>
      <c r="N72" s="92"/>
      <c r="O72" s="92"/>
      <c r="P72" s="94"/>
      <c r="Q72" s="94"/>
      <c r="R72" s="94"/>
      <c r="S72" s="94"/>
      <c r="T72" s="94"/>
      <c r="U72" s="94"/>
      <c r="V72" s="94"/>
      <c r="W72" s="95"/>
      <c r="X72" s="142"/>
      <c r="Y72" s="144">
        <f>Y73+Y76</f>
        <v>95.19</v>
      </c>
      <c r="Z72" s="144">
        <f>Z73+Z76</f>
        <v>0</v>
      </c>
      <c r="AA72" s="144">
        <f>AA73+AA76</f>
        <v>95.19</v>
      </c>
      <c r="AB72" s="118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</row>
    <row r="73" spans="1:87" ht="111" thickBot="1">
      <c r="A73" s="207" t="s">
        <v>268</v>
      </c>
      <c r="B73" s="93" t="s">
        <v>321</v>
      </c>
      <c r="C73" s="93" t="s">
        <v>127</v>
      </c>
      <c r="D73" s="93" t="s">
        <v>129</v>
      </c>
      <c r="E73" s="93" t="s">
        <v>165</v>
      </c>
      <c r="F73" s="93" t="s">
        <v>280</v>
      </c>
      <c r="G73" s="94"/>
      <c r="H73" s="96"/>
      <c r="I73" s="94"/>
      <c r="J73" s="96"/>
      <c r="K73" s="94"/>
      <c r="L73" s="94"/>
      <c r="M73" s="92"/>
      <c r="N73" s="92"/>
      <c r="O73" s="92"/>
      <c r="P73" s="94"/>
      <c r="Q73" s="94"/>
      <c r="R73" s="94"/>
      <c r="S73" s="94"/>
      <c r="T73" s="94"/>
      <c r="U73" s="94"/>
      <c r="V73" s="94"/>
      <c r="W73" s="95"/>
      <c r="X73" s="142"/>
      <c r="Y73" s="144">
        <f aca="true" t="shared" si="20" ref="Y73:AA74">Y74</f>
        <v>76.19</v>
      </c>
      <c r="Z73" s="144">
        <f t="shared" si="20"/>
        <v>0</v>
      </c>
      <c r="AA73" s="144">
        <f t="shared" si="20"/>
        <v>76.19</v>
      </c>
      <c r="AB73" s="118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</row>
    <row r="74" spans="1:87" ht="45.75" thickBot="1">
      <c r="A74" s="204" t="s">
        <v>269</v>
      </c>
      <c r="B74" s="93" t="s">
        <v>321</v>
      </c>
      <c r="C74" s="93" t="s">
        <v>127</v>
      </c>
      <c r="D74" s="93" t="s">
        <v>129</v>
      </c>
      <c r="E74" s="93" t="s">
        <v>165</v>
      </c>
      <c r="F74" s="93" t="s">
        <v>279</v>
      </c>
      <c r="G74" s="94"/>
      <c r="H74" s="96"/>
      <c r="I74" s="94"/>
      <c r="J74" s="96"/>
      <c r="K74" s="94"/>
      <c r="L74" s="94"/>
      <c r="M74" s="92"/>
      <c r="N74" s="92"/>
      <c r="O74" s="92"/>
      <c r="P74" s="94"/>
      <c r="Q74" s="94"/>
      <c r="R74" s="94"/>
      <c r="S74" s="94"/>
      <c r="T74" s="94"/>
      <c r="U74" s="94"/>
      <c r="V74" s="94"/>
      <c r="W74" s="95"/>
      <c r="X74" s="142"/>
      <c r="Y74" s="144">
        <f t="shared" si="20"/>
        <v>76.19</v>
      </c>
      <c r="Z74" s="144">
        <f t="shared" si="20"/>
        <v>0</v>
      </c>
      <c r="AA74" s="144">
        <f t="shared" si="20"/>
        <v>76.19</v>
      </c>
      <c r="AB74" s="118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</row>
    <row r="75" spans="1:87" ht="16.5" thickBot="1">
      <c r="A75" s="205" t="s">
        <v>270</v>
      </c>
      <c r="B75" s="93" t="s">
        <v>321</v>
      </c>
      <c r="C75" s="93" t="s">
        <v>127</v>
      </c>
      <c r="D75" s="93" t="s">
        <v>129</v>
      </c>
      <c r="E75" s="93" t="s">
        <v>165</v>
      </c>
      <c r="F75" s="93" t="s">
        <v>281</v>
      </c>
      <c r="G75" s="94"/>
      <c r="H75" s="96"/>
      <c r="I75" s="94"/>
      <c r="J75" s="96"/>
      <c r="K75" s="94"/>
      <c r="L75" s="94"/>
      <c r="M75" s="92"/>
      <c r="N75" s="92"/>
      <c r="O75" s="92"/>
      <c r="P75" s="94"/>
      <c r="Q75" s="94"/>
      <c r="R75" s="94"/>
      <c r="S75" s="94"/>
      <c r="T75" s="94"/>
      <c r="U75" s="94"/>
      <c r="V75" s="94"/>
      <c r="W75" s="95"/>
      <c r="X75" s="142"/>
      <c r="Y75" s="144">
        <v>76.19</v>
      </c>
      <c r="Z75" s="144"/>
      <c r="AA75" s="144">
        <v>76.19</v>
      </c>
      <c r="AB75" s="118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</row>
    <row r="76" spans="1:87" ht="30.75" thickBot="1">
      <c r="A76" s="205" t="s">
        <v>271</v>
      </c>
      <c r="B76" s="93" t="s">
        <v>321</v>
      </c>
      <c r="C76" s="93" t="s">
        <v>127</v>
      </c>
      <c r="D76" s="93" t="s">
        <v>129</v>
      </c>
      <c r="E76" s="93" t="s">
        <v>165</v>
      </c>
      <c r="F76" s="93" t="s">
        <v>284</v>
      </c>
      <c r="G76" s="94"/>
      <c r="H76" s="96"/>
      <c r="I76" s="94"/>
      <c r="J76" s="96"/>
      <c r="K76" s="94"/>
      <c r="L76" s="94"/>
      <c r="M76" s="92"/>
      <c r="N76" s="92"/>
      <c r="O76" s="92"/>
      <c r="P76" s="94"/>
      <c r="Q76" s="94"/>
      <c r="R76" s="94"/>
      <c r="S76" s="94"/>
      <c r="T76" s="94"/>
      <c r="U76" s="94"/>
      <c r="V76" s="94"/>
      <c r="W76" s="95"/>
      <c r="X76" s="142"/>
      <c r="Y76" s="144">
        <f>Y77</f>
        <v>19</v>
      </c>
      <c r="Z76" s="144">
        <f>Z77</f>
        <v>0</v>
      </c>
      <c r="AA76" s="144">
        <f>AA77</f>
        <v>19</v>
      </c>
      <c r="AB76" s="118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</row>
    <row r="77" spans="1:87" ht="45.75" thickBot="1">
      <c r="A77" s="205" t="s">
        <v>272</v>
      </c>
      <c r="B77" s="93" t="s">
        <v>321</v>
      </c>
      <c r="C77" s="93" t="s">
        <v>127</v>
      </c>
      <c r="D77" s="93" t="s">
        <v>129</v>
      </c>
      <c r="E77" s="93" t="s">
        <v>165</v>
      </c>
      <c r="F77" s="93" t="s">
        <v>285</v>
      </c>
      <c r="G77" s="94"/>
      <c r="H77" s="96"/>
      <c r="I77" s="94"/>
      <c r="J77" s="96"/>
      <c r="K77" s="94"/>
      <c r="L77" s="94"/>
      <c r="M77" s="92"/>
      <c r="N77" s="92"/>
      <c r="O77" s="92"/>
      <c r="P77" s="94"/>
      <c r="Q77" s="94"/>
      <c r="R77" s="94"/>
      <c r="S77" s="94"/>
      <c r="T77" s="94"/>
      <c r="U77" s="94"/>
      <c r="V77" s="94"/>
      <c r="W77" s="95"/>
      <c r="X77" s="142"/>
      <c r="Y77" s="144">
        <f>Y79+Y78</f>
        <v>19</v>
      </c>
      <c r="Z77" s="144">
        <f>Z79</f>
        <v>0</v>
      </c>
      <c r="AA77" s="144">
        <f>AA79+AA78</f>
        <v>19</v>
      </c>
      <c r="AB77" s="118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</row>
    <row r="78" spans="1:87" ht="45.75" thickBot="1">
      <c r="A78" s="205" t="s">
        <v>273</v>
      </c>
      <c r="B78" s="93" t="s">
        <v>321</v>
      </c>
      <c r="C78" s="93" t="s">
        <v>127</v>
      </c>
      <c r="D78" s="93" t="s">
        <v>129</v>
      </c>
      <c r="E78" s="93" t="s">
        <v>165</v>
      </c>
      <c r="F78" s="93" t="s">
        <v>286</v>
      </c>
      <c r="G78" s="94"/>
      <c r="H78" s="96"/>
      <c r="I78" s="94"/>
      <c r="J78" s="96"/>
      <c r="K78" s="94"/>
      <c r="L78" s="94"/>
      <c r="M78" s="92"/>
      <c r="N78" s="92"/>
      <c r="O78" s="92"/>
      <c r="P78" s="94"/>
      <c r="Q78" s="94"/>
      <c r="R78" s="94"/>
      <c r="S78" s="94"/>
      <c r="T78" s="94"/>
      <c r="U78" s="94"/>
      <c r="V78" s="94"/>
      <c r="W78" s="95"/>
      <c r="X78" s="142"/>
      <c r="Y78" s="144">
        <v>5</v>
      </c>
      <c r="Z78" s="144"/>
      <c r="AA78" s="144">
        <v>5</v>
      </c>
      <c r="AB78" s="118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</row>
    <row r="79" spans="1:87" ht="94.5">
      <c r="A79" s="134" t="s">
        <v>302</v>
      </c>
      <c r="B79" s="93" t="s">
        <v>321</v>
      </c>
      <c r="C79" s="93" t="s">
        <v>127</v>
      </c>
      <c r="D79" s="93" t="s">
        <v>129</v>
      </c>
      <c r="E79" s="93" t="s">
        <v>165</v>
      </c>
      <c r="F79" s="93" t="s">
        <v>287</v>
      </c>
      <c r="G79" s="94"/>
      <c r="H79" s="96"/>
      <c r="I79" s="94"/>
      <c r="J79" s="96"/>
      <c r="K79" s="94"/>
      <c r="L79" s="94"/>
      <c r="M79" s="92"/>
      <c r="N79" s="92"/>
      <c r="O79" s="92"/>
      <c r="P79" s="94"/>
      <c r="Q79" s="94"/>
      <c r="R79" s="94"/>
      <c r="S79" s="94"/>
      <c r="T79" s="94"/>
      <c r="U79" s="94"/>
      <c r="V79" s="94"/>
      <c r="W79" s="95"/>
      <c r="X79" s="142"/>
      <c r="Y79" s="144">
        <v>14</v>
      </c>
      <c r="Z79" s="144"/>
      <c r="AA79" s="144">
        <v>14</v>
      </c>
      <c r="AB79" s="118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</row>
    <row r="80" spans="1:87" ht="63">
      <c r="A80" s="195" t="s">
        <v>241</v>
      </c>
      <c r="B80" s="157" t="s">
        <v>321</v>
      </c>
      <c r="C80" s="157" t="s">
        <v>129</v>
      </c>
      <c r="D80" s="157" t="s">
        <v>142</v>
      </c>
      <c r="E80" s="157" t="s">
        <v>130</v>
      </c>
      <c r="F80" s="157" t="s">
        <v>128</v>
      </c>
      <c r="G80" s="117"/>
      <c r="H80" s="166"/>
      <c r="I80" s="117"/>
      <c r="J80" s="166"/>
      <c r="K80" s="117"/>
      <c r="L80" s="117"/>
      <c r="M80" s="167"/>
      <c r="N80" s="167"/>
      <c r="O80" s="167"/>
      <c r="P80" s="117"/>
      <c r="Q80" s="117"/>
      <c r="R80" s="117"/>
      <c r="S80" s="117"/>
      <c r="T80" s="117"/>
      <c r="U80" s="117"/>
      <c r="V80" s="117"/>
      <c r="W80" s="174"/>
      <c r="X80" s="175"/>
      <c r="Y80" s="117">
        <f aca="true" t="shared" si="21" ref="Y80:AA85">Y81</f>
        <v>30</v>
      </c>
      <c r="Z80" s="117">
        <f t="shared" si="21"/>
        <v>30</v>
      </c>
      <c r="AA80" s="117">
        <f t="shared" si="21"/>
        <v>0</v>
      </c>
      <c r="AB80" s="118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</row>
    <row r="81" spans="1:87" ht="63">
      <c r="A81" s="194" t="s">
        <v>242</v>
      </c>
      <c r="B81" s="93" t="s">
        <v>321</v>
      </c>
      <c r="C81" s="93" t="s">
        <v>129</v>
      </c>
      <c r="D81" s="93" t="s">
        <v>146</v>
      </c>
      <c r="E81" s="93" t="s">
        <v>130</v>
      </c>
      <c r="F81" s="93" t="s">
        <v>128</v>
      </c>
      <c r="G81" s="94"/>
      <c r="H81" s="96"/>
      <c r="I81" s="94"/>
      <c r="J81" s="96"/>
      <c r="K81" s="94"/>
      <c r="L81" s="94"/>
      <c r="M81" s="92"/>
      <c r="N81" s="92"/>
      <c r="O81" s="92"/>
      <c r="P81" s="94"/>
      <c r="Q81" s="94"/>
      <c r="R81" s="94"/>
      <c r="S81" s="94"/>
      <c r="T81" s="94"/>
      <c r="U81" s="94"/>
      <c r="V81" s="94"/>
      <c r="W81" s="95"/>
      <c r="X81" s="142"/>
      <c r="Y81" s="144">
        <f t="shared" si="21"/>
        <v>30</v>
      </c>
      <c r="Z81" s="144">
        <f t="shared" si="21"/>
        <v>30</v>
      </c>
      <c r="AA81" s="144">
        <f t="shared" si="21"/>
        <v>0</v>
      </c>
      <c r="AB81" s="118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</row>
    <row r="82" spans="1:87" ht="94.5">
      <c r="A82" s="134" t="s">
        <v>243</v>
      </c>
      <c r="B82" s="93" t="s">
        <v>321</v>
      </c>
      <c r="C82" s="93" t="s">
        <v>129</v>
      </c>
      <c r="D82" s="93" t="s">
        <v>146</v>
      </c>
      <c r="E82" s="196" t="s">
        <v>244</v>
      </c>
      <c r="F82" s="93" t="s">
        <v>128</v>
      </c>
      <c r="G82" s="94"/>
      <c r="H82" s="96"/>
      <c r="I82" s="94"/>
      <c r="J82" s="96"/>
      <c r="K82" s="94"/>
      <c r="L82" s="94"/>
      <c r="M82" s="92"/>
      <c r="N82" s="92"/>
      <c r="O82" s="92"/>
      <c r="P82" s="94"/>
      <c r="Q82" s="94"/>
      <c r="R82" s="94"/>
      <c r="S82" s="94"/>
      <c r="T82" s="94"/>
      <c r="U82" s="94"/>
      <c r="V82" s="94"/>
      <c r="W82" s="95"/>
      <c r="X82" s="142"/>
      <c r="Y82" s="144">
        <f t="shared" si="21"/>
        <v>30</v>
      </c>
      <c r="Z82" s="144">
        <f t="shared" si="21"/>
        <v>30</v>
      </c>
      <c r="AA82" s="144">
        <f t="shared" si="21"/>
        <v>0</v>
      </c>
      <c r="AB82" s="118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</row>
    <row r="83" spans="1:87" ht="78.75">
      <c r="A83" s="218" t="s">
        <v>245</v>
      </c>
      <c r="B83" s="93" t="s">
        <v>321</v>
      </c>
      <c r="C83" s="93" t="s">
        <v>129</v>
      </c>
      <c r="D83" s="93" t="s">
        <v>146</v>
      </c>
      <c r="E83" s="217">
        <v>2180100</v>
      </c>
      <c r="F83" s="209" t="s">
        <v>128</v>
      </c>
      <c r="G83" s="211"/>
      <c r="H83" s="212"/>
      <c r="I83" s="211"/>
      <c r="J83" s="212"/>
      <c r="K83" s="211"/>
      <c r="L83" s="211"/>
      <c r="M83" s="213"/>
      <c r="N83" s="213"/>
      <c r="O83" s="213"/>
      <c r="P83" s="211"/>
      <c r="Q83" s="211"/>
      <c r="R83" s="211"/>
      <c r="S83" s="211"/>
      <c r="T83" s="211"/>
      <c r="U83" s="211"/>
      <c r="V83" s="211"/>
      <c r="W83" s="214"/>
      <c r="X83" s="215"/>
      <c r="Y83" s="216">
        <f>Y84</f>
        <v>30</v>
      </c>
      <c r="Z83" s="216">
        <f t="shared" si="21"/>
        <v>30</v>
      </c>
      <c r="AA83" s="216">
        <f t="shared" si="21"/>
        <v>0</v>
      </c>
      <c r="AB83" s="118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</row>
    <row r="84" spans="1:87" ht="30.75" thickBot="1">
      <c r="A84" s="219" t="s">
        <v>271</v>
      </c>
      <c r="B84" s="93" t="s">
        <v>321</v>
      </c>
      <c r="C84" s="93" t="s">
        <v>129</v>
      </c>
      <c r="D84" s="93" t="s">
        <v>146</v>
      </c>
      <c r="E84" s="217">
        <v>2180100</v>
      </c>
      <c r="F84" s="93" t="s">
        <v>284</v>
      </c>
      <c r="G84" s="94"/>
      <c r="H84" s="96"/>
      <c r="I84" s="94"/>
      <c r="J84" s="96"/>
      <c r="K84" s="94"/>
      <c r="L84" s="94"/>
      <c r="M84" s="92"/>
      <c r="N84" s="92"/>
      <c r="O84" s="92"/>
      <c r="P84" s="94"/>
      <c r="Q84" s="94"/>
      <c r="R84" s="94"/>
      <c r="S84" s="94"/>
      <c r="T84" s="94"/>
      <c r="U84" s="94"/>
      <c r="V84" s="94"/>
      <c r="W84" s="95"/>
      <c r="X84" s="142"/>
      <c r="Y84" s="144">
        <f>Y85</f>
        <v>30</v>
      </c>
      <c r="Z84" s="144">
        <f t="shared" si="21"/>
        <v>30</v>
      </c>
      <c r="AA84" s="144">
        <f t="shared" si="21"/>
        <v>0</v>
      </c>
      <c r="AB84" s="118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</row>
    <row r="85" spans="1:87" ht="45.75" thickBot="1">
      <c r="A85" s="219" t="s">
        <v>272</v>
      </c>
      <c r="B85" s="93" t="s">
        <v>321</v>
      </c>
      <c r="C85" s="93" t="s">
        <v>129</v>
      </c>
      <c r="D85" s="93" t="s">
        <v>146</v>
      </c>
      <c r="E85" s="217">
        <v>2180100</v>
      </c>
      <c r="F85" s="93" t="s">
        <v>285</v>
      </c>
      <c r="G85" s="94"/>
      <c r="H85" s="96"/>
      <c r="I85" s="94"/>
      <c r="J85" s="96"/>
      <c r="K85" s="94"/>
      <c r="L85" s="94"/>
      <c r="M85" s="92"/>
      <c r="N85" s="92"/>
      <c r="O85" s="92"/>
      <c r="P85" s="94"/>
      <c r="Q85" s="94"/>
      <c r="R85" s="94"/>
      <c r="S85" s="94"/>
      <c r="T85" s="94"/>
      <c r="U85" s="94"/>
      <c r="V85" s="94"/>
      <c r="W85" s="95"/>
      <c r="X85" s="142"/>
      <c r="Y85" s="144">
        <f>Y86</f>
        <v>30</v>
      </c>
      <c r="Z85" s="144">
        <f t="shared" si="21"/>
        <v>30</v>
      </c>
      <c r="AA85" s="144">
        <f t="shared" si="21"/>
        <v>0</v>
      </c>
      <c r="AB85" s="118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</row>
    <row r="86" spans="1:87" ht="94.5">
      <c r="A86" s="220" t="s">
        <v>302</v>
      </c>
      <c r="B86" s="93" t="s">
        <v>321</v>
      </c>
      <c r="C86" s="93" t="s">
        <v>129</v>
      </c>
      <c r="D86" s="93" t="s">
        <v>146</v>
      </c>
      <c r="E86" s="217">
        <v>2180100</v>
      </c>
      <c r="F86" s="93" t="s">
        <v>287</v>
      </c>
      <c r="G86" s="94"/>
      <c r="H86" s="96"/>
      <c r="I86" s="94"/>
      <c r="J86" s="96"/>
      <c r="K86" s="94"/>
      <c r="L86" s="94"/>
      <c r="M86" s="92"/>
      <c r="N86" s="92"/>
      <c r="O86" s="92"/>
      <c r="P86" s="94"/>
      <c r="Q86" s="94"/>
      <c r="R86" s="94"/>
      <c r="S86" s="94"/>
      <c r="T86" s="94"/>
      <c r="U86" s="94"/>
      <c r="V86" s="94"/>
      <c r="W86" s="95"/>
      <c r="X86" s="142"/>
      <c r="Y86" s="144">
        <v>30</v>
      </c>
      <c r="Z86" s="144">
        <v>30</v>
      </c>
      <c r="AA86" s="144"/>
      <c r="AB86" s="118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</row>
    <row r="87" spans="1:87" ht="15.75">
      <c r="A87" s="158" t="s">
        <v>61</v>
      </c>
      <c r="B87" s="157" t="s">
        <v>321</v>
      </c>
      <c r="C87" s="159" t="s">
        <v>131</v>
      </c>
      <c r="D87" s="159" t="s">
        <v>142</v>
      </c>
      <c r="E87" s="159" t="s">
        <v>130</v>
      </c>
      <c r="F87" s="159" t="s">
        <v>128</v>
      </c>
      <c r="G87" s="167" t="e">
        <f>#REF!</f>
        <v>#REF!</v>
      </c>
      <c r="H87" s="167" t="e">
        <f>#REF!</f>
        <v>#REF!</v>
      </c>
      <c r="I87" s="167" t="e">
        <f>#REF!</f>
        <v>#REF!</v>
      </c>
      <c r="J87" s="167" t="e">
        <f>#REF!</f>
        <v>#REF!</v>
      </c>
      <c r="K87" s="167" t="e">
        <f>#REF!</f>
        <v>#REF!</v>
      </c>
      <c r="L87" s="167" t="e">
        <f>#REF!</f>
        <v>#REF!</v>
      </c>
      <c r="M87" s="167">
        <v>486</v>
      </c>
      <c r="N87" s="167">
        <v>400</v>
      </c>
      <c r="O87" s="167">
        <v>86</v>
      </c>
      <c r="P87" s="167" t="e">
        <f>#REF!</f>
        <v>#REF!</v>
      </c>
      <c r="Q87" s="167" t="e">
        <f>#REF!</f>
        <v>#REF!</v>
      </c>
      <c r="R87" s="167" t="e">
        <f>#REF!</f>
        <v>#REF!</v>
      </c>
      <c r="S87" s="167" t="e">
        <f>#REF!</f>
        <v>#REF!</v>
      </c>
      <c r="T87" s="167" t="e">
        <f>#REF!</f>
        <v>#REF!</v>
      </c>
      <c r="U87" s="167" t="e">
        <f>#REF!</f>
        <v>#REF!</v>
      </c>
      <c r="V87" s="167" t="e">
        <f>#REF!</f>
        <v>#REF!</v>
      </c>
      <c r="W87" s="167" t="e">
        <f>#REF!</f>
        <v>#REF!</v>
      </c>
      <c r="X87" s="167" t="e">
        <f>#REF!</f>
        <v>#REF!</v>
      </c>
      <c r="Y87" s="166">
        <f>Y88+Y97</f>
        <v>3021.49</v>
      </c>
      <c r="Z87" s="166">
        <f>Z88+Z97</f>
        <v>3021.49</v>
      </c>
      <c r="AA87" s="166">
        <f>AA88</f>
        <v>0</v>
      </c>
      <c r="AB87" s="111" t="e">
        <f>#REF!</f>
        <v>#REF!</v>
      </c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</row>
    <row r="88" spans="1:87" ht="15.75">
      <c r="A88" s="194" t="s">
        <v>251</v>
      </c>
      <c r="B88" s="93" t="s">
        <v>321</v>
      </c>
      <c r="C88" s="93" t="s">
        <v>131</v>
      </c>
      <c r="D88" s="93" t="s">
        <v>146</v>
      </c>
      <c r="E88" s="93" t="s">
        <v>130</v>
      </c>
      <c r="F88" s="93" t="s">
        <v>128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>
        <f>Y92+Y89</f>
        <v>1987.09</v>
      </c>
      <c r="Z88" s="96">
        <f>Z92+Z89</f>
        <v>1987.09</v>
      </c>
      <c r="AA88" s="96">
        <f>AA92+AA89</f>
        <v>0</v>
      </c>
      <c r="AB88" s="111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</row>
    <row r="89" spans="1:87" ht="94.5">
      <c r="A89" s="134" t="s">
        <v>351</v>
      </c>
      <c r="B89" s="93" t="s">
        <v>217</v>
      </c>
      <c r="C89" s="93" t="s">
        <v>131</v>
      </c>
      <c r="D89" s="93" t="s">
        <v>146</v>
      </c>
      <c r="E89" s="93" t="s">
        <v>352</v>
      </c>
      <c r="F89" s="93" t="s">
        <v>128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>
        <f aca="true" t="shared" si="22" ref="Y89:AA90">Y90</f>
        <v>1612.09</v>
      </c>
      <c r="Z89" s="96">
        <f t="shared" si="22"/>
        <v>1612.09</v>
      </c>
      <c r="AA89" s="96">
        <f t="shared" si="22"/>
        <v>0</v>
      </c>
      <c r="AB89" s="111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</row>
    <row r="90" spans="1:87" ht="45.75" thickBot="1">
      <c r="A90" s="219" t="s">
        <v>272</v>
      </c>
      <c r="B90" s="93" t="s">
        <v>217</v>
      </c>
      <c r="C90" s="93" t="s">
        <v>131</v>
      </c>
      <c r="D90" s="93" t="s">
        <v>146</v>
      </c>
      <c r="E90" s="93" t="s">
        <v>352</v>
      </c>
      <c r="F90" s="93" t="s">
        <v>285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>
        <f t="shared" si="22"/>
        <v>1612.09</v>
      </c>
      <c r="Z90" s="96">
        <f t="shared" si="22"/>
        <v>1612.09</v>
      </c>
      <c r="AA90" s="96">
        <f t="shared" si="22"/>
        <v>0</v>
      </c>
      <c r="AB90" s="111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</row>
    <row r="91" spans="1:87" ht="94.5">
      <c r="A91" s="220" t="s">
        <v>302</v>
      </c>
      <c r="B91" s="93" t="s">
        <v>217</v>
      </c>
      <c r="C91" s="93" t="s">
        <v>131</v>
      </c>
      <c r="D91" s="93" t="s">
        <v>146</v>
      </c>
      <c r="E91" s="93" t="s">
        <v>352</v>
      </c>
      <c r="F91" s="93" t="s">
        <v>287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>
        <f>Z91+AA91</f>
        <v>1612.09</v>
      </c>
      <c r="Z91" s="96">
        <v>1612.09</v>
      </c>
      <c r="AA91" s="96"/>
      <c r="AB91" s="111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</row>
    <row r="92" spans="1:87" ht="47.25">
      <c r="A92" s="134" t="s">
        <v>252</v>
      </c>
      <c r="B92" s="93" t="s">
        <v>321</v>
      </c>
      <c r="C92" s="93" t="s">
        <v>131</v>
      </c>
      <c r="D92" s="93" t="s">
        <v>146</v>
      </c>
      <c r="E92" s="93" t="s">
        <v>220</v>
      </c>
      <c r="F92" s="93" t="s">
        <v>128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>
        <f aca="true" t="shared" si="23" ref="Y92:AA93">Y93</f>
        <v>375</v>
      </c>
      <c r="Z92" s="96">
        <f t="shared" si="23"/>
        <v>375</v>
      </c>
      <c r="AA92" s="96">
        <f t="shared" si="23"/>
        <v>0</v>
      </c>
      <c r="AB92" s="111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</row>
    <row r="93" spans="1:87" ht="30.75" thickBot="1">
      <c r="A93" s="219" t="s">
        <v>271</v>
      </c>
      <c r="B93" s="93" t="s">
        <v>321</v>
      </c>
      <c r="C93" s="93" t="s">
        <v>131</v>
      </c>
      <c r="D93" s="93" t="s">
        <v>146</v>
      </c>
      <c r="E93" s="93" t="s">
        <v>220</v>
      </c>
      <c r="F93" s="93" t="s">
        <v>284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>
        <f t="shared" si="23"/>
        <v>375</v>
      </c>
      <c r="Z93" s="96">
        <f t="shared" si="23"/>
        <v>375</v>
      </c>
      <c r="AA93" s="96">
        <f t="shared" si="23"/>
        <v>0</v>
      </c>
      <c r="AB93" s="111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</row>
    <row r="94" spans="1:87" ht="45.75" thickBot="1">
      <c r="A94" s="219" t="s">
        <v>272</v>
      </c>
      <c r="B94" s="93" t="s">
        <v>321</v>
      </c>
      <c r="C94" s="93" t="s">
        <v>131</v>
      </c>
      <c r="D94" s="93" t="s">
        <v>146</v>
      </c>
      <c r="E94" s="93" t="s">
        <v>220</v>
      </c>
      <c r="F94" s="93" t="s">
        <v>285</v>
      </c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>
        <f>Y95+Y96</f>
        <v>375</v>
      </c>
      <c r="Z94" s="96">
        <f>Z95+Z96</f>
        <v>375</v>
      </c>
      <c r="AA94" s="96">
        <f>AA95+AA96</f>
        <v>0</v>
      </c>
      <c r="AB94" s="111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</row>
    <row r="95" spans="1:87" ht="60" hidden="1">
      <c r="A95" s="221" t="s">
        <v>292</v>
      </c>
      <c r="B95" s="93" t="s">
        <v>321</v>
      </c>
      <c r="C95" s="93" t="s">
        <v>131</v>
      </c>
      <c r="D95" s="93" t="s">
        <v>146</v>
      </c>
      <c r="E95" s="93" t="s">
        <v>220</v>
      </c>
      <c r="F95" s="93" t="s">
        <v>294</v>
      </c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>
        <f>Z95+AA95</f>
        <v>0</v>
      </c>
      <c r="Z95" s="96"/>
      <c r="AA95" s="96"/>
      <c r="AB95" s="111"/>
      <c r="AC95" s="11" t="s">
        <v>314</v>
      </c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</row>
    <row r="96" spans="1:87" ht="94.5">
      <c r="A96" s="220" t="s">
        <v>302</v>
      </c>
      <c r="B96" s="93" t="s">
        <v>321</v>
      </c>
      <c r="C96" s="93" t="s">
        <v>131</v>
      </c>
      <c r="D96" s="93" t="s">
        <v>146</v>
      </c>
      <c r="E96" s="93" t="s">
        <v>220</v>
      </c>
      <c r="F96" s="93" t="s">
        <v>287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>
        <f>Z96</f>
        <v>375</v>
      </c>
      <c r="Z96" s="96">
        <f>75+300</f>
        <v>375</v>
      </c>
      <c r="AA96" s="96"/>
      <c r="AB96" s="111"/>
      <c r="AC96" s="11" t="s">
        <v>315</v>
      </c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</row>
    <row r="97" spans="1:87" ht="31.5">
      <c r="A97" s="133" t="s">
        <v>62</v>
      </c>
      <c r="B97" s="93" t="s">
        <v>321</v>
      </c>
      <c r="C97" s="93" t="s">
        <v>131</v>
      </c>
      <c r="D97" s="93">
        <v>12</v>
      </c>
      <c r="E97" s="93" t="s">
        <v>130</v>
      </c>
      <c r="F97" s="93" t="s">
        <v>128</v>
      </c>
      <c r="G97" s="94">
        <v>486</v>
      </c>
      <c r="H97" s="94">
        <v>400</v>
      </c>
      <c r="I97" s="94">
        <v>86</v>
      </c>
      <c r="J97" s="94"/>
      <c r="K97" s="94"/>
      <c r="L97" s="94"/>
      <c r="M97" s="96">
        <v>486</v>
      </c>
      <c r="N97" s="96">
        <v>400</v>
      </c>
      <c r="O97" s="96">
        <v>86</v>
      </c>
      <c r="P97" s="94"/>
      <c r="Q97" s="94"/>
      <c r="R97" s="94"/>
      <c r="S97" s="94"/>
      <c r="T97" s="94"/>
      <c r="U97" s="94"/>
      <c r="V97" s="94"/>
      <c r="W97" s="94"/>
      <c r="X97" s="94"/>
      <c r="Y97" s="94">
        <f>Y101+Y98</f>
        <v>1034.4</v>
      </c>
      <c r="Z97" s="94">
        <f>Z101+Z98</f>
        <v>1034.4</v>
      </c>
      <c r="AA97" s="94">
        <f>AA101+AA98</f>
        <v>0</v>
      </c>
      <c r="AB97" s="111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</row>
    <row r="98" spans="1:87" ht="157.5">
      <c r="A98" s="245" t="s">
        <v>228</v>
      </c>
      <c r="B98" s="93" t="s">
        <v>321</v>
      </c>
      <c r="C98" s="93" t="s">
        <v>131</v>
      </c>
      <c r="D98" s="93">
        <v>12</v>
      </c>
      <c r="E98" s="246" t="s">
        <v>337</v>
      </c>
      <c r="F98" s="93" t="s">
        <v>128</v>
      </c>
      <c r="G98" s="94">
        <v>486</v>
      </c>
      <c r="H98" s="94">
        <v>400</v>
      </c>
      <c r="I98" s="94">
        <v>86</v>
      </c>
      <c r="J98" s="94"/>
      <c r="K98" s="94"/>
      <c r="L98" s="94"/>
      <c r="M98" s="92">
        <v>486</v>
      </c>
      <c r="N98" s="92">
        <v>400</v>
      </c>
      <c r="O98" s="92">
        <v>86</v>
      </c>
      <c r="P98" s="94"/>
      <c r="Q98" s="94"/>
      <c r="R98" s="94"/>
      <c r="S98" s="94">
        <f aca="true" t="shared" si="24" ref="S98:U99">S99</f>
        <v>1</v>
      </c>
      <c r="T98" s="94">
        <f t="shared" si="24"/>
        <v>1</v>
      </c>
      <c r="U98" s="94">
        <f t="shared" si="24"/>
        <v>0</v>
      </c>
      <c r="V98" s="94"/>
      <c r="W98" s="95"/>
      <c r="X98" s="142"/>
      <c r="Y98" s="94">
        <f>Y100</f>
        <v>620.64</v>
      </c>
      <c r="Z98" s="94">
        <f>Z100</f>
        <v>620.64</v>
      </c>
      <c r="AA98" s="94">
        <f>AA100</f>
        <v>0</v>
      </c>
      <c r="AB98" s="111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</row>
    <row r="99" spans="1:87" ht="82.5">
      <c r="A99" s="247" t="s">
        <v>336</v>
      </c>
      <c r="B99" s="93" t="s">
        <v>321</v>
      </c>
      <c r="C99" s="93" t="s">
        <v>131</v>
      </c>
      <c r="D99" s="93">
        <v>12</v>
      </c>
      <c r="E99" s="246" t="s">
        <v>337</v>
      </c>
      <c r="F99" s="93" t="s">
        <v>128</v>
      </c>
      <c r="G99" s="94"/>
      <c r="H99" s="94"/>
      <c r="I99" s="94"/>
      <c r="J99" s="94"/>
      <c r="K99" s="94"/>
      <c r="L99" s="94"/>
      <c r="M99" s="92"/>
      <c r="N99" s="92"/>
      <c r="O99" s="92"/>
      <c r="P99" s="94"/>
      <c r="Q99" s="94"/>
      <c r="R99" s="94"/>
      <c r="S99" s="94">
        <f t="shared" si="24"/>
        <v>1</v>
      </c>
      <c r="T99" s="94">
        <f t="shared" si="24"/>
        <v>1</v>
      </c>
      <c r="U99" s="94">
        <f t="shared" si="24"/>
        <v>0</v>
      </c>
      <c r="V99" s="94"/>
      <c r="W99" s="95"/>
      <c r="X99" s="142"/>
      <c r="Y99" s="94">
        <f>Y100</f>
        <v>620.64</v>
      </c>
      <c r="Z99" s="94">
        <f>Z100</f>
        <v>620.64</v>
      </c>
      <c r="AA99" s="94">
        <f>AA100</f>
        <v>0</v>
      </c>
      <c r="AB99" s="111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</row>
    <row r="100" spans="1:87" ht="15.75">
      <c r="A100" s="248" t="s">
        <v>335</v>
      </c>
      <c r="B100" s="93" t="s">
        <v>321</v>
      </c>
      <c r="C100" s="246" t="s">
        <v>131</v>
      </c>
      <c r="D100" s="246">
        <v>12</v>
      </c>
      <c r="E100" s="246" t="s">
        <v>337</v>
      </c>
      <c r="F100" s="246" t="s">
        <v>299</v>
      </c>
      <c r="G100" s="144"/>
      <c r="H100" s="144"/>
      <c r="I100" s="144"/>
      <c r="J100" s="144"/>
      <c r="K100" s="144"/>
      <c r="L100" s="144"/>
      <c r="M100" s="92"/>
      <c r="N100" s="92"/>
      <c r="O100" s="92"/>
      <c r="P100" s="144"/>
      <c r="Q100" s="144"/>
      <c r="R100" s="144"/>
      <c r="S100" s="144">
        <f>T100</f>
        <v>1</v>
      </c>
      <c r="T100" s="144">
        <v>1</v>
      </c>
      <c r="U100" s="144"/>
      <c r="V100" s="94"/>
      <c r="W100" s="95"/>
      <c r="X100" s="142"/>
      <c r="Y100" s="144">
        <v>620.64</v>
      </c>
      <c r="Z100" s="144">
        <v>620.64</v>
      </c>
      <c r="AA100" s="144"/>
      <c r="AB100" s="111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</row>
    <row r="101" spans="1:87" ht="15.75">
      <c r="A101" s="248" t="s">
        <v>259</v>
      </c>
      <c r="B101" s="93" t="s">
        <v>321</v>
      </c>
      <c r="C101" s="246" t="s">
        <v>142</v>
      </c>
      <c r="D101" s="246" t="s">
        <v>142</v>
      </c>
      <c r="E101" s="246" t="s">
        <v>130</v>
      </c>
      <c r="F101" s="246" t="s">
        <v>128</v>
      </c>
      <c r="G101" s="144"/>
      <c r="H101" s="144"/>
      <c r="I101" s="144"/>
      <c r="J101" s="144"/>
      <c r="K101" s="144"/>
      <c r="L101" s="144"/>
      <c r="M101" s="92"/>
      <c r="N101" s="92"/>
      <c r="O101" s="92"/>
      <c r="P101" s="144"/>
      <c r="Q101" s="144"/>
      <c r="R101" s="144"/>
      <c r="S101" s="144"/>
      <c r="T101" s="144"/>
      <c r="U101" s="144"/>
      <c r="V101" s="94"/>
      <c r="W101" s="95"/>
      <c r="X101" s="142"/>
      <c r="Y101" s="144">
        <f>Y102</f>
        <v>413.76</v>
      </c>
      <c r="Z101" s="144">
        <f>Z102</f>
        <v>413.76</v>
      </c>
      <c r="AA101" s="144">
        <f>AA102</f>
        <v>0</v>
      </c>
      <c r="AB101" s="111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</row>
    <row r="102" spans="1:87" ht="126">
      <c r="A102" s="134" t="s">
        <v>334</v>
      </c>
      <c r="B102" s="93" t="s">
        <v>321</v>
      </c>
      <c r="C102" s="93" t="s">
        <v>131</v>
      </c>
      <c r="D102" s="93">
        <v>12</v>
      </c>
      <c r="E102" s="93" t="s">
        <v>338</v>
      </c>
      <c r="F102" s="93" t="s">
        <v>128</v>
      </c>
      <c r="G102" s="94"/>
      <c r="H102" s="94"/>
      <c r="I102" s="94"/>
      <c r="J102" s="94"/>
      <c r="K102" s="94"/>
      <c r="L102" s="94"/>
      <c r="M102" s="96"/>
      <c r="N102" s="96"/>
      <c r="O102" s="96"/>
      <c r="P102" s="94"/>
      <c r="Q102" s="94"/>
      <c r="R102" s="94"/>
      <c r="S102" s="94"/>
      <c r="T102" s="94"/>
      <c r="U102" s="94"/>
      <c r="V102" s="94"/>
      <c r="W102" s="94"/>
      <c r="X102" s="94"/>
      <c r="Y102" s="94">
        <f>Y103</f>
        <v>413.76</v>
      </c>
      <c r="Z102" s="94">
        <f>Z103</f>
        <v>413.76</v>
      </c>
      <c r="AA102" s="94"/>
      <c r="AB102" s="111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</row>
    <row r="103" spans="1:87" ht="15.75">
      <c r="A103" s="134" t="s">
        <v>335</v>
      </c>
      <c r="B103" s="93" t="s">
        <v>321</v>
      </c>
      <c r="C103" s="93" t="s">
        <v>131</v>
      </c>
      <c r="D103" s="93">
        <v>12</v>
      </c>
      <c r="E103" s="93" t="s">
        <v>338</v>
      </c>
      <c r="F103" s="93" t="s">
        <v>299</v>
      </c>
      <c r="G103" s="94"/>
      <c r="H103" s="94"/>
      <c r="I103" s="94"/>
      <c r="J103" s="94"/>
      <c r="K103" s="94"/>
      <c r="L103" s="94"/>
      <c r="M103" s="96"/>
      <c r="N103" s="96"/>
      <c r="O103" s="96"/>
      <c r="P103" s="94"/>
      <c r="Q103" s="94"/>
      <c r="R103" s="94"/>
      <c r="S103" s="94"/>
      <c r="T103" s="94"/>
      <c r="U103" s="94"/>
      <c r="V103" s="94"/>
      <c r="W103" s="94"/>
      <c r="X103" s="94"/>
      <c r="Y103" s="94">
        <v>413.76</v>
      </c>
      <c r="Z103" s="94">
        <v>413.76</v>
      </c>
      <c r="AA103" s="94"/>
      <c r="AB103" s="111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</row>
    <row r="104" spans="1:87" ht="31.5">
      <c r="A104" s="158" t="s">
        <v>344</v>
      </c>
      <c r="B104" s="159" t="s">
        <v>321</v>
      </c>
      <c r="C104" s="159" t="s">
        <v>143</v>
      </c>
      <c r="D104" s="159" t="s">
        <v>142</v>
      </c>
      <c r="E104" s="159" t="s">
        <v>130</v>
      </c>
      <c r="F104" s="159" t="s">
        <v>128</v>
      </c>
      <c r="G104" s="177"/>
      <c r="H104" s="177"/>
      <c r="I104" s="177"/>
      <c r="J104" s="177"/>
      <c r="K104" s="177"/>
      <c r="L104" s="177"/>
      <c r="M104" s="167"/>
      <c r="N104" s="167"/>
      <c r="O104" s="167"/>
      <c r="P104" s="177"/>
      <c r="Q104" s="177"/>
      <c r="R104" s="177"/>
      <c r="S104" s="177"/>
      <c r="T104" s="177"/>
      <c r="U104" s="177"/>
      <c r="V104" s="177"/>
      <c r="W104" s="193"/>
      <c r="X104" s="175"/>
      <c r="Y104" s="177">
        <f>Y108+Y105</f>
        <v>532</v>
      </c>
      <c r="Z104" s="177">
        <f>Z105+Z108</f>
        <v>532</v>
      </c>
      <c r="AA104" s="177">
        <f>AA108</f>
        <v>0</v>
      </c>
      <c r="AB104" s="111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</row>
    <row r="105" spans="1:87" ht="15.75">
      <c r="A105" s="194" t="s">
        <v>65</v>
      </c>
      <c r="B105" s="242" t="s">
        <v>321</v>
      </c>
      <c r="C105" s="242" t="s">
        <v>143</v>
      </c>
      <c r="D105" s="242" t="s">
        <v>126</v>
      </c>
      <c r="E105" s="242" t="s">
        <v>130</v>
      </c>
      <c r="F105" s="242" t="s">
        <v>128</v>
      </c>
      <c r="G105" s="243">
        <v>2318.11</v>
      </c>
      <c r="H105" s="243">
        <v>2318.11</v>
      </c>
      <c r="I105" s="243">
        <v>0</v>
      </c>
      <c r="J105" s="243"/>
      <c r="K105" s="243"/>
      <c r="L105" s="243"/>
      <c r="M105" s="92"/>
      <c r="N105" s="92"/>
      <c r="O105" s="92"/>
      <c r="P105" s="243"/>
      <c r="Q105" s="243"/>
      <c r="R105" s="243"/>
      <c r="S105" s="243"/>
      <c r="T105" s="243"/>
      <c r="U105" s="243"/>
      <c r="V105" s="243"/>
      <c r="W105" s="198"/>
      <c r="X105" s="142"/>
      <c r="Y105" s="243">
        <f>Y106</f>
        <v>300</v>
      </c>
      <c r="Z105" s="243">
        <f>Z106</f>
        <v>300</v>
      </c>
      <c r="AA105" s="243"/>
      <c r="AB105" s="111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</row>
    <row r="106" spans="1:87" ht="63">
      <c r="A106" s="134" t="s">
        <v>353</v>
      </c>
      <c r="B106" s="93" t="s">
        <v>321</v>
      </c>
      <c r="C106" s="93" t="s">
        <v>143</v>
      </c>
      <c r="D106" s="93" t="s">
        <v>126</v>
      </c>
      <c r="E106" s="93" t="s">
        <v>354</v>
      </c>
      <c r="F106" s="93" t="s">
        <v>128</v>
      </c>
      <c r="G106" s="94">
        <v>1818.11</v>
      </c>
      <c r="H106" s="94">
        <v>1818.11</v>
      </c>
      <c r="I106" s="94"/>
      <c r="J106" s="94"/>
      <c r="K106" s="94"/>
      <c r="L106" s="94"/>
      <c r="M106" s="96"/>
      <c r="N106" s="96"/>
      <c r="O106" s="96"/>
      <c r="P106" s="94"/>
      <c r="Q106" s="94"/>
      <c r="R106" s="94"/>
      <c r="S106" s="94"/>
      <c r="T106" s="94"/>
      <c r="U106" s="94"/>
      <c r="V106" s="94"/>
      <c r="W106" s="95"/>
      <c r="X106" s="249"/>
      <c r="Y106" s="94">
        <f>Y107</f>
        <v>300</v>
      </c>
      <c r="Z106" s="94">
        <f>Z107</f>
        <v>300</v>
      </c>
      <c r="AA106" s="243"/>
      <c r="AB106" s="111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</row>
    <row r="107" spans="1:87" ht="75.75" thickBot="1">
      <c r="A107" s="205" t="s">
        <v>293</v>
      </c>
      <c r="B107" s="93" t="s">
        <v>321</v>
      </c>
      <c r="C107" s="93" t="s">
        <v>143</v>
      </c>
      <c r="D107" s="93" t="s">
        <v>126</v>
      </c>
      <c r="E107" s="93" t="s">
        <v>354</v>
      </c>
      <c r="F107" s="93" t="s">
        <v>294</v>
      </c>
      <c r="G107" s="94">
        <v>1818.11</v>
      </c>
      <c r="H107" s="94">
        <v>1818.11</v>
      </c>
      <c r="I107" s="94"/>
      <c r="J107" s="94"/>
      <c r="K107" s="94"/>
      <c r="L107" s="94"/>
      <c r="M107" s="96"/>
      <c r="N107" s="96"/>
      <c r="O107" s="96"/>
      <c r="P107" s="94"/>
      <c r="Q107" s="94"/>
      <c r="R107" s="94"/>
      <c r="S107" s="94"/>
      <c r="T107" s="94"/>
      <c r="U107" s="94"/>
      <c r="V107" s="94"/>
      <c r="W107" s="95"/>
      <c r="X107" s="249"/>
      <c r="Y107" s="94">
        <v>300</v>
      </c>
      <c r="Z107" s="94">
        <v>300</v>
      </c>
      <c r="AA107" s="243"/>
      <c r="AB107" s="111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</row>
    <row r="108" spans="1:87" ht="15.75">
      <c r="A108" s="202" t="s">
        <v>192</v>
      </c>
      <c r="B108" s="93" t="s">
        <v>321</v>
      </c>
      <c r="C108" s="93" t="s">
        <v>143</v>
      </c>
      <c r="D108" s="93" t="s">
        <v>129</v>
      </c>
      <c r="E108" s="93" t="s">
        <v>130</v>
      </c>
      <c r="F108" s="93" t="s">
        <v>128</v>
      </c>
      <c r="G108" s="96" t="e">
        <f>G109+#REF!+G117+G121+G113+#REF!</f>
        <v>#REF!</v>
      </c>
      <c r="H108" s="96" t="e">
        <f>H109+#REF!+H117+H121+H113+#REF!</f>
        <v>#REF!</v>
      </c>
      <c r="I108" s="96" t="e">
        <f>I109+#REF!+I117+I121+I113+#REF!</f>
        <v>#REF!</v>
      </c>
      <c r="J108" s="96"/>
      <c r="K108" s="96"/>
      <c r="L108" s="96"/>
      <c r="M108" s="92"/>
      <c r="N108" s="92"/>
      <c r="O108" s="92"/>
      <c r="P108" s="92"/>
      <c r="Q108" s="96"/>
      <c r="R108" s="96"/>
      <c r="S108" s="92"/>
      <c r="T108" s="92"/>
      <c r="U108" s="92"/>
      <c r="V108" s="92"/>
      <c r="W108" s="92"/>
      <c r="X108" s="92"/>
      <c r="Y108" s="96">
        <f>Y109+Y113+Y117+Y121</f>
        <v>232</v>
      </c>
      <c r="Z108" s="96">
        <f>Z109+Z113+Z117+Z121</f>
        <v>232</v>
      </c>
      <c r="AA108" s="96">
        <f>AA109+AA113+AA117+AA121</f>
        <v>0</v>
      </c>
      <c r="AB108" s="111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</row>
    <row r="109" spans="1:87" ht="15.75">
      <c r="A109" s="222" t="s">
        <v>218</v>
      </c>
      <c r="B109" s="93" t="s">
        <v>321</v>
      </c>
      <c r="C109" s="93" t="s">
        <v>143</v>
      </c>
      <c r="D109" s="93" t="s">
        <v>129</v>
      </c>
      <c r="E109" s="93" t="s">
        <v>219</v>
      </c>
      <c r="F109" s="93" t="s">
        <v>128</v>
      </c>
      <c r="G109" s="96">
        <v>32.4</v>
      </c>
      <c r="H109" s="96">
        <v>32.4</v>
      </c>
      <c r="I109" s="96" t="e">
        <f>#REF!</f>
        <v>#REF!</v>
      </c>
      <c r="J109" s="96"/>
      <c r="K109" s="96"/>
      <c r="L109" s="96"/>
      <c r="M109" s="92"/>
      <c r="N109" s="92"/>
      <c r="O109" s="92"/>
      <c r="P109" s="92"/>
      <c r="Q109" s="96"/>
      <c r="R109" s="96"/>
      <c r="S109" s="92"/>
      <c r="T109" s="92"/>
      <c r="U109" s="92"/>
      <c r="V109" s="92"/>
      <c r="W109" s="92"/>
      <c r="X109" s="92"/>
      <c r="Y109" s="96">
        <f aca="true" t="shared" si="25" ref="Y109:AA111">Y110</f>
        <v>73</v>
      </c>
      <c r="Z109" s="96">
        <f t="shared" si="25"/>
        <v>73</v>
      </c>
      <c r="AA109" s="96">
        <f t="shared" si="25"/>
        <v>0</v>
      </c>
      <c r="AB109" s="111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</row>
    <row r="110" spans="1:87" ht="30.75" thickBot="1">
      <c r="A110" s="219" t="s">
        <v>271</v>
      </c>
      <c r="B110" s="93" t="s">
        <v>321</v>
      </c>
      <c r="C110" s="93" t="s">
        <v>143</v>
      </c>
      <c r="D110" s="93" t="s">
        <v>129</v>
      </c>
      <c r="E110" s="93" t="s">
        <v>219</v>
      </c>
      <c r="F110" s="93" t="s">
        <v>284</v>
      </c>
      <c r="G110" s="96"/>
      <c r="H110" s="96"/>
      <c r="I110" s="96"/>
      <c r="J110" s="96"/>
      <c r="K110" s="96"/>
      <c r="L110" s="96"/>
      <c r="M110" s="92"/>
      <c r="N110" s="92"/>
      <c r="O110" s="92"/>
      <c r="P110" s="92"/>
      <c r="Q110" s="96"/>
      <c r="R110" s="96"/>
      <c r="S110" s="92"/>
      <c r="T110" s="92"/>
      <c r="U110" s="92"/>
      <c r="V110" s="92"/>
      <c r="W110" s="92"/>
      <c r="X110" s="92"/>
      <c r="Y110" s="96">
        <f t="shared" si="25"/>
        <v>73</v>
      </c>
      <c r="Z110" s="96">
        <f t="shared" si="25"/>
        <v>73</v>
      </c>
      <c r="AA110" s="96">
        <f t="shared" si="25"/>
        <v>0</v>
      </c>
      <c r="AB110" s="111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</row>
    <row r="111" spans="1:87" ht="45.75" thickBot="1">
      <c r="A111" s="219" t="s">
        <v>272</v>
      </c>
      <c r="B111" s="93" t="s">
        <v>321</v>
      </c>
      <c r="C111" s="93" t="s">
        <v>143</v>
      </c>
      <c r="D111" s="93" t="s">
        <v>129</v>
      </c>
      <c r="E111" s="93" t="s">
        <v>219</v>
      </c>
      <c r="F111" s="93" t="s">
        <v>285</v>
      </c>
      <c r="G111" s="96"/>
      <c r="H111" s="96"/>
      <c r="I111" s="96"/>
      <c r="J111" s="96"/>
      <c r="K111" s="96"/>
      <c r="L111" s="96"/>
      <c r="M111" s="92"/>
      <c r="N111" s="92"/>
      <c r="O111" s="92"/>
      <c r="P111" s="92"/>
      <c r="Q111" s="96"/>
      <c r="R111" s="96"/>
      <c r="S111" s="92"/>
      <c r="T111" s="92"/>
      <c r="U111" s="92"/>
      <c r="V111" s="92"/>
      <c r="W111" s="92"/>
      <c r="X111" s="92"/>
      <c r="Y111" s="96">
        <f t="shared" si="25"/>
        <v>73</v>
      </c>
      <c r="Z111" s="96">
        <f t="shared" si="25"/>
        <v>73</v>
      </c>
      <c r="AA111" s="96">
        <f t="shared" si="25"/>
        <v>0</v>
      </c>
      <c r="AB111" s="111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</row>
    <row r="112" spans="1:87" ht="94.5">
      <c r="A112" s="220" t="s">
        <v>302</v>
      </c>
      <c r="B112" s="93" t="s">
        <v>321</v>
      </c>
      <c r="C112" s="93" t="s">
        <v>143</v>
      </c>
      <c r="D112" s="93" t="s">
        <v>129</v>
      </c>
      <c r="E112" s="93" t="s">
        <v>219</v>
      </c>
      <c r="F112" s="93" t="s">
        <v>287</v>
      </c>
      <c r="G112" s="96"/>
      <c r="H112" s="96"/>
      <c r="I112" s="96"/>
      <c r="J112" s="96"/>
      <c r="K112" s="96"/>
      <c r="L112" s="96"/>
      <c r="M112" s="92"/>
      <c r="N112" s="92"/>
      <c r="O112" s="92"/>
      <c r="P112" s="92"/>
      <c r="Q112" s="96"/>
      <c r="R112" s="96"/>
      <c r="S112" s="92"/>
      <c r="T112" s="92"/>
      <c r="U112" s="92"/>
      <c r="V112" s="92"/>
      <c r="W112" s="92"/>
      <c r="X112" s="92"/>
      <c r="Y112" s="96">
        <v>73</v>
      </c>
      <c r="Z112" s="96">
        <v>73</v>
      </c>
      <c r="AA112" s="96"/>
      <c r="AB112" s="111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</row>
    <row r="113" spans="1:87" ht="15.75">
      <c r="A113" s="222" t="s">
        <v>221</v>
      </c>
      <c r="B113" s="93" t="s">
        <v>321</v>
      </c>
      <c r="C113" s="93" t="s">
        <v>143</v>
      </c>
      <c r="D113" s="93" t="s">
        <v>129</v>
      </c>
      <c r="E113" s="93" t="s">
        <v>222</v>
      </c>
      <c r="F113" s="93" t="s">
        <v>128</v>
      </c>
      <c r="G113" s="96">
        <f>G114</f>
        <v>1</v>
      </c>
      <c r="H113" s="96">
        <f>H114</f>
        <v>1</v>
      </c>
      <c r="I113" s="96">
        <f>I114</f>
        <v>0</v>
      </c>
      <c r="J113" s="96"/>
      <c r="K113" s="96"/>
      <c r="L113" s="96"/>
      <c r="M113" s="92"/>
      <c r="N113" s="92"/>
      <c r="O113" s="92"/>
      <c r="P113" s="92"/>
      <c r="Q113" s="96"/>
      <c r="R113" s="96"/>
      <c r="S113" s="92"/>
      <c r="T113" s="92"/>
      <c r="U113" s="92"/>
      <c r="V113" s="92"/>
      <c r="W113" s="92"/>
      <c r="X113" s="92"/>
      <c r="Y113" s="96">
        <f aca="true" t="shared" si="26" ref="Y113:AA115">Y114</f>
        <v>3</v>
      </c>
      <c r="Z113" s="96">
        <f t="shared" si="26"/>
        <v>3</v>
      </c>
      <c r="AA113" s="96">
        <f t="shared" si="26"/>
        <v>0</v>
      </c>
      <c r="AB113" s="111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</row>
    <row r="114" spans="1:87" ht="30.75" thickBot="1">
      <c r="A114" s="219" t="s">
        <v>271</v>
      </c>
      <c r="B114" s="93" t="s">
        <v>321</v>
      </c>
      <c r="C114" s="93" t="s">
        <v>143</v>
      </c>
      <c r="D114" s="93" t="s">
        <v>129</v>
      </c>
      <c r="E114" s="93" t="s">
        <v>222</v>
      </c>
      <c r="F114" s="93" t="s">
        <v>284</v>
      </c>
      <c r="G114" s="96">
        <v>1</v>
      </c>
      <c r="H114" s="96">
        <v>1</v>
      </c>
      <c r="I114" s="96"/>
      <c r="J114" s="96" t="e">
        <f>#REF!+#REF!+#REF!</f>
        <v>#REF!</v>
      </c>
      <c r="K114" s="96" t="e">
        <f>#REF!+#REF!+#REF!</f>
        <v>#REF!</v>
      </c>
      <c r="L114" s="96" t="e">
        <f>#REF!+#REF!+#REF!</f>
        <v>#REF!</v>
      </c>
      <c r="M114" s="92">
        <v>10012.8</v>
      </c>
      <c r="N114" s="92">
        <v>2107.1</v>
      </c>
      <c r="O114" s="92">
        <v>7905.7</v>
      </c>
      <c r="P114" s="96" t="e">
        <f>#REF!+#REF!+#REF!</f>
        <v>#REF!</v>
      </c>
      <c r="Q114" s="96" t="e">
        <f>#REF!+#REF!+#REF!</f>
        <v>#REF!</v>
      </c>
      <c r="R114" s="96" t="e">
        <f>#REF!+#REF!+#REF!</f>
        <v>#REF!</v>
      </c>
      <c r="S114" s="94">
        <f aca="true" t="shared" si="27" ref="S114:X114">S117</f>
        <v>158.3</v>
      </c>
      <c r="T114" s="94">
        <f t="shared" si="27"/>
        <v>104.70000000000002</v>
      </c>
      <c r="U114" s="94">
        <f t="shared" si="27"/>
        <v>104.7</v>
      </c>
      <c r="V114" s="94">
        <f t="shared" si="27"/>
        <v>0</v>
      </c>
      <c r="W114" s="94">
        <f t="shared" si="27"/>
        <v>0.9999999999999999</v>
      </c>
      <c r="X114" s="94">
        <f t="shared" si="27"/>
        <v>0</v>
      </c>
      <c r="Y114" s="94">
        <f t="shared" si="26"/>
        <v>3</v>
      </c>
      <c r="Z114" s="94">
        <f t="shared" si="26"/>
        <v>3</v>
      </c>
      <c r="AA114" s="94">
        <f t="shared" si="26"/>
        <v>0</v>
      </c>
      <c r="AB114" s="94" t="e">
        <f>#REF!+#REF!+AB117</f>
        <v>#REF!</v>
      </c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</row>
    <row r="115" spans="1:87" ht="45.75" thickBot="1">
      <c r="A115" s="219" t="s">
        <v>272</v>
      </c>
      <c r="B115" s="93" t="s">
        <v>321</v>
      </c>
      <c r="C115" s="93" t="s">
        <v>143</v>
      </c>
      <c r="D115" s="93" t="s">
        <v>129</v>
      </c>
      <c r="E115" s="93" t="s">
        <v>222</v>
      </c>
      <c r="F115" s="93" t="s">
        <v>285</v>
      </c>
      <c r="G115" s="96"/>
      <c r="H115" s="96"/>
      <c r="I115" s="96"/>
      <c r="J115" s="96"/>
      <c r="K115" s="96"/>
      <c r="L115" s="96"/>
      <c r="M115" s="92"/>
      <c r="N115" s="92"/>
      <c r="O115" s="92"/>
      <c r="P115" s="96"/>
      <c r="Q115" s="96"/>
      <c r="R115" s="96"/>
      <c r="S115" s="94"/>
      <c r="T115" s="94"/>
      <c r="U115" s="94"/>
      <c r="V115" s="94"/>
      <c r="W115" s="94"/>
      <c r="X115" s="94"/>
      <c r="Y115" s="94">
        <f t="shared" si="26"/>
        <v>3</v>
      </c>
      <c r="Z115" s="94">
        <f t="shared" si="26"/>
        <v>3</v>
      </c>
      <c r="AA115" s="94">
        <f t="shared" si="26"/>
        <v>0</v>
      </c>
      <c r="AB115" s="94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</row>
    <row r="116" spans="1:87" ht="94.5">
      <c r="A116" s="220" t="s">
        <v>302</v>
      </c>
      <c r="B116" s="93" t="s">
        <v>321</v>
      </c>
      <c r="C116" s="93" t="s">
        <v>143</v>
      </c>
      <c r="D116" s="93" t="s">
        <v>129</v>
      </c>
      <c r="E116" s="93" t="s">
        <v>222</v>
      </c>
      <c r="F116" s="93" t="s">
        <v>287</v>
      </c>
      <c r="G116" s="96"/>
      <c r="H116" s="96"/>
      <c r="I116" s="96"/>
      <c r="J116" s="96"/>
      <c r="K116" s="96"/>
      <c r="L116" s="96"/>
      <c r="M116" s="92"/>
      <c r="N116" s="92"/>
      <c r="O116" s="92"/>
      <c r="P116" s="96"/>
      <c r="Q116" s="96"/>
      <c r="R116" s="96"/>
      <c r="S116" s="94"/>
      <c r="T116" s="94"/>
      <c r="U116" s="94"/>
      <c r="V116" s="94"/>
      <c r="W116" s="94"/>
      <c r="X116" s="94"/>
      <c r="Y116" s="94">
        <v>3</v>
      </c>
      <c r="Z116" s="94">
        <v>3</v>
      </c>
      <c r="AA116" s="94"/>
      <c r="AB116" s="94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</row>
    <row r="117" spans="1:87" ht="31.5">
      <c r="A117" s="222" t="s">
        <v>223</v>
      </c>
      <c r="B117" s="93" t="s">
        <v>321</v>
      </c>
      <c r="C117" s="93" t="s">
        <v>143</v>
      </c>
      <c r="D117" s="93" t="s">
        <v>129</v>
      </c>
      <c r="E117" s="93" t="s">
        <v>194</v>
      </c>
      <c r="F117" s="93" t="s">
        <v>128</v>
      </c>
      <c r="G117" s="96" t="e">
        <f>#REF!</f>
        <v>#REF!</v>
      </c>
      <c r="H117" s="96" t="e">
        <f>#REF!</f>
        <v>#REF!</v>
      </c>
      <c r="I117" s="96" t="e">
        <f>#REF!</f>
        <v>#REF!</v>
      </c>
      <c r="J117" s="96"/>
      <c r="K117" s="96"/>
      <c r="L117" s="96"/>
      <c r="M117" s="92"/>
      <c r="N117" s="92"/>
      <c r="O117" s="92"/>
      <c r="P117" s="96"/>
      <c r="Q117" s="96"/>
      <c r="R117" s="96"/>
      <c r="S117" s="94">
        <f aca="true" t="shared" si="28" ref="S117:AB117">S121</f>
        <v>158.3</v>
      </c>
      <c r="T117" s="94">
        <f t="shared" si="28"/>
        <v>104.70000000000002</v>
      </c>
      <c r="U117" s="94">
        <f t="shared" si="28"/>
        <v>104.7</v>
      </c>
      <c r="V117" s="94">
        <f t="shared" si="28"/>
        <v>0</v>
      </c>
      <c r="W117" s="94">
        <f t="shared" si="28"/>
        <v>0.9999999999999999</v>
      </c>
      <c r="X117" s="94">
        <f t="shared" si="28"/>
        <v>0</v>
      </c>
      <c r="Y117" s="94">
        <f>Y118</f>
        <v>10</v>
      </c>
      <c r="Z117" s="94">
        <f aca="true" t="shared" si="29" ref="Z117:AA119">Z118</f>
        <v>10</v>
      </c>
      <c r="AA117" s="94">
        <f t="shared" si="29"/>
        <v>0</v>
      </c>
      <c r="AB117" s="94">
        <f t="shared" si="28"/>
        <v>0</v>
      </c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</row>
    <row r="118" spans="1:87" ht="30.75" thickBot="1">
      <c r="A118" s="219" t="s">
        <v>271</v>
      </c>
      <c r="B118" s="93" t="s">
        <v>321</v>
      </c>
      <c r="C118" s="93" t="s">
        <v>143</v>
      </c>
      <c r="D118" s="93" t="s">
        <v>129</v>
      </c>
      <c r="E118" s="93" t="s">
        <v>194</v>
      </c>
      <c r="F118" s="93" t="s">
        <v>284</v>
      </c>
      <c r="G118" s="96"/>
      <c r="H118" s="96"/>
      <c r="I118" s="96"/>
      <c r="J118" s="96"/>
      <c r="K118" s="96"/>
      <c r="L118" s="96"/>
      <c r="M118" s="92"/>
      <c r="N118" s="92"/>
      <c r="O118" s="92"/>
      <c r="P118" s="96"/>
      <c r="Q118" s="96"/>
      <c r="R118" s="96"/>
      <c r="S118" s="94"/>
      <c r="T118" s="94"/>
      <c r="U118" s="94"/>
      <c r="V118" s="94"/>
      <c r="W118" s="94"/>
      <c r="X118" s="94"/>
      <c r="Y118" s="94">
        <f>Y119</f>
        <v>10</v>
      </c>
      <c r="Z118" s="94">
        <f t="shared" si="29"/>
        <v>10</v>
      </c>
      <c r="AA118" s="94">
        <f t="shared" si="29"/>
        <v>0</v>
      </c>
      <c r="AB118" s="94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</row>
    <row r="119" spans="1:87" ht="45.75" thickBot="1">
      <c r="A119" s="219" t="s">
        <v>272</v>
      </c>
      <c r="B119" s="93" t="s">
        <v>321</v>
      </c>
      <c r="C119" s="93" t="s">
        <v>143</v>
      </c>
      <c r="D119" s="93" t="s">
        <v>129</v>
      </c>
      <c r="E119" s="93" t="s">
        <v>194</v>
      </c>
      <c r="F119" s="93" t="s">
        <v>285</v>
      </c>
      <c r="G119" s="96"/>
      <c r="H119" s="96"/>
      <c r="I119" s="96"/>
      <c r="J119" s="96"/>
      <c r="K119" s="96"/>
      <c r="L119" s="96"/>
      <c r="M119" s="92"/>
      <c r="N119" s="92"/>
      <c r="O119" s="92"/>
      <c r="P119" s="96"/>
      <c r="Q119" s="96"/>
      <c r="R119" s="96"/>
      <c r="S119" s="94"/>
      <c r="T119" s="94"/>
      <c r="U119" s="94"/>
      <c r="V119" s="94"/>
      <c r="W119" s="94"/>
      <c r="X119" s="94"/>
      <c r="Y119" s="94">
        <f>Y120</f>
        <v>10</v>
      </c>
      <c r="Z119" s="94">
        <f t="shared" si="29"/>
        <v>10</v>
      </c>
      <c r="AA119" s="94">
        <f t="shared" si="29"/>
        <v>0</v>
      </c>
      <c r="AB119" s="94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</row>
    <row r="120" spans="1:87" ht="94.5">
      <c r="A120" s="220" t="s">
        <v>302</v>
      </c>
      <c r="B120" s="93" t="s">
        <v>321</v>
      </c>
      <c r="C120" s="93" t="s">
        <v>143</v>
      </c>
      <c r="D120" s="93" t="s">
        <v>129</v>
      </c>
      <c r="E120" s="93" t="s">
        <v>194</v>
      </c>
      <c r="F120" s="93" t="s">
        <v>287</v>
      </c>
      <c r="G120" s="96"/>
      <c r="H120" s="96"/>
      <c r="I120" s="96"/>
      <c r="J120" s="96"/>
      <c r="K120" s="96"/>
      <c r="L120" s="96"/>
      <c r="M120" s="92"/>
      <c r="N120" s="92"/>
      <c r="O120" s="92"/>
      <c r="P120" s="96"/>
      <c r="Q120" s="96"/>
      <c r="R120" s="96"/>
      <c r="S120" s="94"/>
      <c r="T120" s="94"/>
      <c r="U120" s="94"/>
      <c r="V120" s="94"/>
      <c r="W120" s="94"/>
      <c r="X120" s="94"/>
      <c r="Y120" s="94">
        <v>10</v>
      </c>
      <c r="Z120" s="94">
        <v>10</v>
      </c>
      <c r="AA120" s="94"/>
      <c r="AB120" s="94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</row>
    <row r="121" spans="1:87" ht="47.25">
      <c r="A121" s="222" t="s">
        <v>224</v>
      </c>
      <c r="B121" s="93" t="s">
        <v>321</v>
      </c>
      <c r="C121" s="93" t="s">
        <v>143</v>
      </c>
      <c r="D121" s="93" t="s">
        <v>129</v>
      </c>
      <c r="E121" s="93" t="s">
        <v>225</v>
      </c>
      <c r="F121" s="93" t="s">
        <v>128</v>
      </c>
      <c r="G121" s="96" t="e">
        <f>G122+#REF!</f>
        <v>#REF!</v>
      </c>
      <c r="H121" s="96" t="e">
        <f>H122+#REF!</f>
        <v>#REF!</v>
      </c>
      <c r="I121" s="96" t="e">
        <f>I122+#REF!</f>
        <v>#REF!</v>
      </c>
      <c r="J121" s="96"/>
      <c r="K121" s="96"/>
      <c r="L121" s="96"/>
      <c r="M121" s="92"/>
      <c r="N121" s="92"/>
      <c r="O121" s="92"/>
      <c r="P121" s="96"/>
      <c r="Q121" s="96"/>
      <c r="R121" s="96"/>
      <c r="S121" s="96">
        <v>158.3</v>
      </c>
      <c r="T121" s="94">
        <f>158.3-53.6</f>
        <v>104.70000000000002</v>
      </c>
      <c r="U121" s="94">
        <v>104.7</v>
      </c>
      <c r="V121" s="94"/>
      <c r="W121" s="95">
        <f>U121/T121</f>
        <v>0.9999999999999999</v>
      </c>
      <c r="X121" s="142"/>
      <c r="Y121" s="96">
        <f>Y122+Y126+Y130+Y134+Y138</f>
        <v>146</v>
      </c>
      <c r="Z121" s="96">
        <f>Z122+Z126+Z130+Z134+Z138</f>
        <v>146</v>
      </c>
      <c r="AA121" s="96">
        <f>AA122+AA126+AA130+AA134+AA138</f>
        <v>0</v>
      </c>
      <c r="AB121" s="119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</row>
    <row r="122" spans="1:87" ht="47.25">
      <c r="A122" s="222" t="s">
        <v>226</v>
      </c>
      <c r="B122" s="93" t="s">
        <v>321</v>
      </c>
      <c r="C122" s="93" t="s">
        <v>143</v>
      </c>
      <c r="D122" s="93" t="s">
        <v>129</v>
      </c>
      <c r="E122" s="93" t="s">
        <v>227</v>
      </c>
      <c r="F122" s="93" t="s">
        <v>128</v>
      </c>
      <c r="G122" s="96">
        <f>G123</f>
        <v>1</v>
      </c>
      <c r="H122" s="96">
        <f>H123</f>
        <v>1</v>
      </c>
      <c r="I122" s="96">
        <f>I123</f>
        <v>0</v>
      </c>
      <c r="J122" s="96" t="e">
        <f>#REF!+#REF!+#REF!+#REF!</f>
        <v>#REF!</v>
      </c>
      <c r="K122" s="96" t="e">
        <f>#REF!+#REF!+#REF!+#REF!</f>
        <v>#REF!</v>
      </c>
      <c r="L122" s="96" t="e">
        <f>#REF!+#REF!+#REF!+#REF!</f>
        <v>#REF!</v>
      </c>
      <c r="M122" s="96">
        <v>95386.5</v>
      </c>
      <c r="N122" s="96">
        <v>46360.7</v>
      </c>
      <c r="O122" s="96">
        <v>49025.8</v>
      </c>
      <c r="P122" s="96" t="e">
        <f>#REF!+#REF!+#REF!+#REF!</f>
        <v>#REF!</v>
      </c>
      <c r="Q122" s="96" t="e">
        <f>#REF!+#REF!+#REF!+#REF!</f>
        <v>#REF!</v>
      </c>
      <c r="R122" s="96" t="e">
        <f>#REF!+#REF!+#REF!+#REF!</f>
        <v>#REF!</v>
      </c>
      <c r="S122" s="96" t="e">
        <f>#REF!+#REF!+#REF!+#REF!</f>
        <v>#REF!</v>
      </c>
      <c r="T122" s="96" t="e">
        <f>#REF!+#REF!+#REF!+#REF!</f>
        <v>#REF!</v>
      </c>
      <c r="U122" s="96" t="e">
        <f>#REF!+#REF!+#REF!+#REF!</f>
        <v>#REF!</v>
      </c>
      <c r="V122" s="96" t="e">
        <f>#REF!+#REF!+#REF!+#REF!</f>
        <v>#REF!</v>
      </c>
      <c r="W122" s="96" t="e">
        <f>#REF!+#REF!+#REF!+#REF!</f>
        <v>#REF!</v>
      </c>
      <c r="X122" s="96" t="e">
        <f>#REF!+#REF!+#REF!+#REF!</f>
        <v>#REF!</v>
      </c>
      <c r="Y122" s="96">
        <f>Y123</f>
        <v>15</v>
      </c>
      <c r="Z122" s="96">
        <f aca="true" t="shared" si="30" ref="Z122:AA124">Z123</f>
        <v>15</v>
      </c>
      <c r="AA122" s="96">
        <f t="shared" si="30"/>
        <v>0</v>
      </c>
      <c r="AB122" s="120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</row>
    <row r="123" spans="1:87" ht="30.75" thickBot="1">
      <c r="A123" s="219" t="s">
        <v>271</v>
      </c>
      <c r="B123" s="93" t="s">
        <v>321</v>
      </c>
      <c r="C123" s="93" t="s">
        <v>143</v>
      </c>
      <c r="D123" s="93" t="s">
        <v>129</v>
      </c>
      <c r="E123" s="93" t="s">
        <v>227</v>
      </c>
      <c r="F123" s="93" t="s">
        <v>284</v>
      </c>
      <c r="G123" s="96">
        <v>1</v>
      </c>
      <c r="H123" s="96">
        <v>1</v>
      </c>
      <c r="I123" s="96"/>
      <c r="J123" s="94"/>
      <c r="K123" s="94"/>
      <c r="L123" s="94"/>
      <c r="M123" s="92"/>
      <c r="N123" s="92"/>
      <c r="O123" s="92"/>
      <c r="P123" s="94"/>
      <c r="Q123" s="94"/>
      <c r="R123" s="94"/>
      <c r="S123" s="94" t="e">
        <f>#REF!</f>
        <v>#REF!</v>
      </c>
      <c r="T123" s="94" t="e">
        <f>#REF!</f>
        <v>#REF!</v>
      </c>
      <c r="U123" s="94" t="e">
        <f>#REF!</f>
        <v>#REF!</v>
      </c>
      <c r="V123" s="94" t="e">
        <f>#REF!</f>
        <v>#REF!</v>
      </c>
      <c r="W123" s="94" t="e">
        <f>#REF!</f>
        <v>#REF!</v>
      </c>
      <c r="X123" s="94" t="e">
        <f>#REF!</f>
        <v>#REF!</v>
      </c>
      <c r="Y123" s="94">
        <f>Y124</f>
        <v>15</v>
      </c>
      <c r="Z123" s="94">
        <f t="shared" si="30"/>
        <v>15</v>
      </c>
      <c r="AA123" s="94">
        <f t="shared" si="30"/>
        <v>0</v>
      </c>
      <c r="AB123" s="120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</row>
    <row r="124" spans="1:87" ht="45.75" thickBot="1">
      <c r="A124" s="219" t="s">
        <v>272</v>
      </c>
      <c r="B124" s="93" t="s">
        <v>321</v>
      </c>
      <c r="C124" s="93" t="s">
        <v>143</v>
      </c>
      <c r="D124" s="93" t="s">
        <v>129</v>
      </c>
      <c r="E124" s="93" t="s">
        <v>227</v>
      </c>
      <c r="F124" s="93" t="s">
        <v>285</v>
      </c>
      <c r="G124" s="96"/>
      <c r="H124" s="96"/>
      <c r="I124" s="96"/>
      <c r="J124" s="94"/>
      <c r="K124" s="94"/>
      <c r="L124" s="94"/>
      <c r="M124" s="92"/>
      <c r="N124" s="92"/>
      <c r="O124" s="92"/>
      <c r="P124" s="94"/>
      <c r="Q124" s="94"/>
      <c r="R124" s="94"/>
      <c r="S124" s="94"/>
      <c r="T124" s="94"/>
      <c r="U124" s="94"/>
      <c r="V124" s="94"/>
      <c r="W124" s="94"/>
      <c r="X124" s="94"/>
      <c r="Y124" s="94">
        <f>Y125</f>
        <v>15</v>
      </c>
      <c r="Z124" s="94">
        <f t="shared" si="30"/>
        <v>15</v>
      </c>
      <c r="AA124" s="94">
        <f t="shared" si="30"/>
        <v>0</v>
      </c>
      <c r="AB124" s="120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</row>
    <row r="125" spans="1:87" ht="94.5">
      <c r="A125" s="220" t="s">
        <v>302</v>
      </c>
      <c r="B125" s="93" t="s">
        <v>321</v>
      </c>
      <c r="C125" s="93" t="s">
        <v>143</v>
      </c>
      <c r="D125" s="93" t="s">
        <v>129</v>
      </c>
      <c r="E125" s="93" t="s">
        <v>227</v>
      </c>
      <c r="F125" s="93" t="s">
        <v>287</v>
      </c>
      <c r="G125" s="96"/>
      <c r="H125" s="96"/>
      <c r="I125" s="96"/>
      <c r="J125" s="94"/>
      <c r="K125" s="94"/>
      <c r="L125" s="94"/>
      <c r="M125" s="92"/>
      <c r="N125" s="92"/>
      <c r="O125" s="92"/>
      <c r="P125" s="94"/>
      <c r="Q125" s="94"/>
      <c r="R125" s="94"/>
      <c r="S125" s="94"/>
      <c r="T125" s="94"/>
      <c r="U125" s="94"/>
      <c r="V125" s="94"/>
      <c r="W125" s="94"/>
      <c r="X125" s="94"/>
      <c r="Y125" s="94">
        <v>15</v>
      </c>
      <c r="Z125" s="94">
        <v>15</v>
      </c>
      <c r="AA125" s="94"/>
      <c r="AB125" s="120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</row>
    <row r="126" spans="1:87" ht="47.25">
      <c r="A126" s="222" t="s">
        <v>253</v>
      </c>
      <c r="B126" s="93" t="s">
        <v>321</v>
      </c>
      <c r="C126" s="93" t="s">
        <v>143</v>
      </c>
      <c r="D126" s="93" t="s">
        <v>129</v>
      </c>
      <c r="E126" s="93" t="s">
        <v>256</v>
      </c>
      <c r="F126" s="93" t="s">
        <v>128</v>
      </c>
      <c r="G126" s="96"/>
      <c r="H126" s="96"/>
      <c r="I126" s="96"/>
      <c r="J126" s="94"/>
      <c r="K126" s="94"/>
      <c r="L126" s="94"/>
      <c r="M126" s="92"/>
      <c r="N126" s="92"/>
      <c r="O126" s="92"/>
      <c r="P126" s="94"/>
      <c r="Q126" s="94"/>
      <c r="R126" s="94"/>
      <c r="S126" s="94"/>
      <c r="T126" s="94"/>
      <c r="U126" s="94"/>
      <c r="V126" s="94"/>
      <c r="W126" s="94"/>
      <c r="X126" s="94"/>
      <c r="Y126" s="94">
        <f>Y127</f>
        <v>50</v>
      </c>
      <c r="Z126" s="94">
        <f aca="true" t="shared" si="31" ref="Z126:AA128">Z127</f>
        <v>50</v>
      </c>
      <c r="AA126" s="94">
        <f t="shared" si="31"/>
        <v>0</v>
      </c>
      <c r="AB126" s="120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</row>
    <row r="127" spans="1:87" ht="30.75" thickBot="1">
      <c r="A127" s="219" t="s">
        <v>271</v>
      </c>
      <c r="B127" s="93" t="s">
        <v>321</v>
      </c>
      <c r="C127" s="93" t="s">
        <v>143</v>
      </c>
      <c r="D127" s="93" t="s">
        <v>129</v>
      </c>
      <c r="E127" s="93" t="s">
        <v>256</v>
      </c>
      <c r="F127" s="93" t="s">
        <v>284</v>
      </c>
      <c r="G127" s="96"/>
      <c r="H127" s="96"/>
      <c r="I127" s="96"/>
      <c r="J127" s="94"/>
      <c r="K127" s="94"/>
      <c r="L127" s="94"/>
      <c r="M127" s="92"/>
      <c r="N127" s="92"/>
      <c r="O127" s="92"/>
      <c r="P127" s="94"/>
      <c r="Q127" s="94"/>
      <c r="R127" s="94"/>
      <c r="S127" s="94"/>
      <c r="T127" s="94"/>
      <c r="U127" s="94"/>
      <c r="V127" s="94"/>
      <c r="W127" s="94"/>
      <c r="X127" s="94"/>
      <c r="Y127" s="94">
        <f>Y128</f>
        <v>50</v>
      </c>
      <c r="Z127" s="94">
        <f t="shared" si="31"/>
        <v>50</v>
      </c>
      <c r="AA127" s="94">
        <f t="shared" si="31"/>
        <v>0</v>
      </c>
      <c r="AB127" s="120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</row>
    <row r="128" spans="1:87" ht="45.75" thickBot="1">
      <c r="A128" s="219" t="s">
        <v>272</v>
      </c>
      <c r="B128" s="93" t="s">
        <v>321</v>
      </c>
      <c r="C128" s="93" t="s">
        <v>143</v>
      </c>
      <c r="D128" s="93" t="s">
        <v>129</v>
      </c>
      <c r="E128" s="93" t="s">
        <v>256</v>
      </c>
      <c r="F128" s="93" t="s">
        <v>285</v>
      </c>
      <c r="G128" s="96"/>
      <c r="H128" s="96"/>
      <c r="I128" s="96"/>
      <c r="J128" s="94"/>
      <c r="K128" s="94"/>
      <c r="L128" s="94"/>
      <c r="M128" s="92"/>
      <c r="N128" s="92"/>
      <c r="O128" s="92"/>
      <c r="P128" s="94"/>
      <c r="Q128" s="94"/>
      <c r="R128" s="94"/>
      <c r="S128" s="94"/>
      <c r="T128" s="94"/>
      <c r="U128" s="94"/>
      <c r="V128" s="94"/>
      <c r="W128" s="94"/>
      <c r="X128" s="94"/>
      <c r="Y128" s="94">
        <f>Y129</f>
        <v>50</v>
      </c>
      <c r="Z128" s="94">
        <f t="shared" si="31"/>
        <v>50</v>
      </c>
      <c r="AA128" s="94">
        <f t="shared" si="31"/>
        <v>0</v>
      </c>
      <c r="AB128" s="120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</row>
    <row r="129" spans="1:87" ht="94.5">
      <c r="A129" s="220" t="s">
        <v>302</v>
      </c>
      <c r="B129" s="93" t="s">
        <v>321</v>
      </c>
      <c r="C129" s="93" t="s">
        <v>143</v>
      </c>
      <c r="D129" s="93" t="s">
        <v>129</v>
      </c>
      <c r="E129" s="93" t="s">
        <v>256</v>
      </c>
      <c r="F129" s="93" t="s">
        <v>287</v>
      </c>
      <c r="G129" s="96"/>
      <c r="H129" s="96"/>
      <c r="I129" s="96"/>
      <c r="J129" s="94"/>
      <c r="K129" s="94"/>
      <c r="L129" s="94"/>
      <c r="M129" s="92"/>
      <c r="N129" s="92"/>
      <c r="O129" s="92"/>
      <c r="P129" s="94"/>
      <c r="Q129" s="94"/>
      <c r="R129" s="94"/>
      <c r="S129" s="94"/>
      <c r="T129" s="94"/>
      <c r="U129" s="94"/>
      <c r="V129" s="94"/>
      <c r="W129" s="94"/>
      <c r="X129" s="94"/>
      <c r="Y129" s="94">
        <v>50</v>
      </c>
      <c r="Z129" s="94">
        <v>50</v>
      </c>
      <c r="AA129" s="94"/>
      <c r="AB129" s="120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</row>
    <row r="130" spans="1:87" ht="47.25">
      <c r="A130" s="222" t="s">
        <v>254</v>
      </c>
      <c r="B130" s="93" t="s">
        <v>321</v>
      </c>
      <c r="C130" s="93" t="s">
        <v>143</v>
      </c>
      <c r="D130" s="93" t="s">
        <v>129</v>
      </c>
      <c r="E130" s="93" t="s">
        <v>257</v>
      </c>
      <c r="F130" s="93" t="s">
        <v>128</v>
      </c>
      <c r="G130" s="96"/>
      <c r="H130" s="96"/>
      <c r="I130" s="96"/>
      <c r="J130" s="94"/>
      <c r="K130" s="94"/>
      <c r="L130" s="94"/>
      <c r="M130" s="92"/>
      <c r="N130" s="92"/>
      <c r="O130" s="92"/>
      <c r="P130" s="94"/>
      <c r="Q130" s="94"/>
      <c r="R130" s="94"/>
      <c r="S130" s="94"/>
      <c r="T130" s="94"/>
      <c r="U130" s="94"/>
      <c r="V130" s="94"/>
      <c r="W130" s="94"/>
      <c r="X130" s="94"/>
      <c r="Y130" s="94">
        <f>Y131</f>
        <v>40</v>
      </c>
      <c r="Z130" s="94">
        <f aca="true" t="shared" si="32" ref="Z130:AA132">Z131</f>
        <v>40</v>
      </c>
      <c r="AA130" s="94">
        <f t="shared" si="32"/>
        <v>0</v>
      </c>
      <c r="AB130" s="120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</row>
    <row r="131" spans="1:87" ht="30.75" thickBot="1">
      <c r="A131" s="219" t="s">
        <v>271</v>
      </c>
      <c r="B131" s="93" t="s">
        <v>321</v>
      </c>
      <c r="C131" s="93" t="s">
        <v>143</v>
      </c>
      <c r="D131" s="93" t="s">
        <v>129</v>
      </c>
      <c r="E131" s="93" t="s">
        <v>257</v>
      </c>
      <c r="F131" s="93" t="s">
        <v>284</v>
      </c>
      <c r="G131" s="96"/>
      <c r="H131" s="96"/>
      <c r="I131" s="96"/>
      <c r="J131" s="94"/>
      <c r="K131" s="94"/>
      <c r="L131" s="94"/>
      <c r="M131" s="92"/>
      <c r="N131" s="92"/>
      <c r="O131" s="92"/>
      <c r="P131" s="94"/>
      <c r="Q131" s="94"/>
      <c r="R131" s="94"/>
      <c r="S131" s="94"/>
      <c r="T131" s="94"/>
      <c r="U131" s="94"/>
      <c r="V131" s="94"/>
      <c r="W131" s="94"/>
      <c r="X131" s="94"/>
      <c r="Y131" s="94">
        <f>Y132</f>
        <v>40</v>
      </c>
      <c r="Z131" s="94">
        <f t="shared" si="32"/>
        <v>40</v>
      </c>
      <c r="AA131" s="94">
        <f t="shared" si="32"/>
        <v>0</v>
      </c>
      <c r="AB131" s="120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</row>
    <row r="132" spans="1:87" ht="45.75" thickBot="1">
      <c r="A132" s="219" t="s">
        <v>272</v>
      </c>
      <c r="B132" s="93" t="s">
        <v>321</v>
      </c>
      <c r="C132" s="93" t="s">
        <v>143</v>
      </c>
      <c r="D132" s="93" t="s">
        <v>129</v>
      </c>
      <c r="E132" s="93" t="s">
        <v>257</v>
      </c>
      <c r="F132" s="93" t="s">
        <v>285</v>
      </c>
      <c r="G132" s="96"/>
      <c r="H132" s="96"/>
      <c r="I132" s="96"/>
      <c r="J132" s="94"/>
      <c r="K132" s="94"/>
      <c r="L132" s="94"/>
      <c r="M132" s="92"/>
      <c r="N132" s="92"/>
      <c r="O132" s="92"/>
      <c r="P132" s="94"/>
      <c r="Q132" s="94"/>
      <c r="R132" s="94"/>
      <c r="S132" s="94"/>
      <c r="T132" s="94"/>
      <c r="U132" s="94"/>
      <c r="V132" s="94"/>
      <c r="W132" s="94"/>
      <c r="X132" s="94"/>
      <c r="Y132" s="94">
        <f>Y133</f>
        <v>40</v>
      </c>
      <c r="Z132" s="94">
        <f t="shared" si="32"/>
        <v>40</v>
      </c>
      <c r="AA132" s="94">
        <f t="shared" si="32"/>
        <v>0</v>
      </c>
      <c r="AB132" s="120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</row>
    <row r="133" spans="1:87" ht="94.5">
      <c r="A133" s="220" t="s">
        <v>302</v>
      </c>
      <c r="B133" s="93" t="s">
        <v>321</v>
      </c>
      <c r="C133" s="93" t="s">
        <v>143</v>
      </c>
      <c r="D133" s="93" t="s">
        <v>129</v>
      </c>
      <c r="E133" s="93" t="s">
        <v>257</v>
      </c>
      <c r="F133" s="93" t="s">
        <v>287</v>
      </c>
      <c r="G133" s="96"/>
      <c r="H133" s="96"/>
      <c r="I133" s="96"/>
      <c r="J133" s="94"/>
      <c r="K133" s="94"/>
      <c r="L133" s="94"/>
      <c r="M133" s="92"/>
      <c r="N133" s="92"/>
      <c r="O133" s="92"/>
      <c r="P133" s="94"/>
      <c r="Q133" s="94"/>
      <c r="R133" s="94"/>
      <c r="S133" s="94"/>
      <c r="T133" s="94"/>
      <c r="U133" s="94"/>
      <c r="V133" s="94"/>
      <c r="W133" s="94"/>
      <c r="X133" s="94"/>
      <c r="Y133" s="94">
        <v>40</v>
      </c>
      <c r="Z133" s="94">
        <v>40</v>
      </c>
      <c r="AA133" s="94"/>
      <c r="AB133" s="120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</row>
    <row r="134" spans="1:87" ht="31.5">
      <c r="A134" s="222" t="s">
        <v>255</v>
      </c>
      <c r="B134" s="93" t="s">
        <v>321</v>
      </c>
      <c r="C134" s="93" t="s">
        <v>143</v>
      </c>
      <c r="D134" s="93" t="s">
        <v>129</v>
      </c>
      <c r="E134" s="93" t="s">
        <v>258</v>
      </c>
      <c r="F134" s="93" t="s">
        <v>128</v>
      </c>
      <c r="G134" s="96"/>
      <c r="H134" s="96"/>
      <c r="I134" s="96"/>
      <c r="J134" s="94"/>
      <c r="K134" s="94"/>
      <c r="L134" s="94"/>
      <c r="M134" s="92"/>
      <c r="N134" s="92"/>
      <c r="O134" s="92"/>
      <c r="P134" s="94"/>
      <c r="Q134" s="94"/>
      <c r="R134" s="94"/>
      <c r="S134" s="94"/>
      <c r="T134" s="94"/>
      <c r="U134" s="94"/>
      <c r="V134" s="94"/>
      <c r="W134" s="94"/>
      <c r="X134" s="94"/>
      <c r="Y134" s="94">
        <f>Y135</f>
        <v>30</v>
      </c>
      <c r="Z134" s="94">
        <f aca="true" t="shared" si="33" ref="Z134:AA136">Z135</f>
        <v>30</v>
      </c>
      <c r="AA134" s="94">
        <f t="shared" si="33"/>
        <v>0</v>
      </c>
      <c r="AB134" s="120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</row>
    <row r="135" spans="1:87" ht="30.75" thickBot="1">
      <c r="A135" s="219" t="s">
        <v>271</v>
      </c>
      <c r="B135" s="93" t="s">
        <v>321</v>
      </c>
      <c r="C135" s="93" t="s">
        <v>143</v>
      </c>
      <c r="D135" s="93" t="s">
        <v>129</v>
      </c>
      <c r="E135" s="93" t="s">
        <v>258</v>
      </c>
      <c r="F135" s="93" t="s">
        <v>284</v>
      </c>
      <c r="G135" s="96"/>
      <c r="H135" s="96"/>
      <c r="I135" s="96"/>
      <c r="J135" s="94"/>
      <c r="K135" s="94"/>
      <c r="L135" s="94"/>
      <c r="M135" s="92"/>
      <c r="N135" s="92"/>
      <c r="O135" s="92"/>
      <c r="P135" s="94"/>
      <c r="Q135" s="94"/>
      <c r="R135" s="94"/>
      <c r="S135" s="94"/>
      <c r="T135" s="94"/>
      <c r="U135" s="94"/>
      <c r="V135" s="94"/>
      <c r="W135" s="94"/>
      <c r="X135" s="94"/>
      <c r="Y135" s="94">
        <f>Y136</f>
        <v>30</v>
      </c>
      <c r="Z135" s="94">
        <f t="shared" si="33"/>
        <v>30</v>
      </c>
      <c r="AA135" s="94">
        <f t="shared" si="33"/>
        <v>0</v>
      </c>
      <c r="AB135" s="120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</row>
    <row r="136" spans="1:87" ht="45.75" thickBot="1">
      <c r="A136" s="219" t="s">
        <v>272</v>
      </c>
      <c r="B136" s="93" t="s">
        <v>321</v>
      </c>
      <c r="C136" s="93" t="s">
        <v>143</v>
      </c>
      <c r="D136" s="93" t="s">
        <v>129</v>
      </c>
      <c r="E136" s="93" t="s">
        <v>258</v>
      </c>
      <c r="F136" s="93" t="s">
        <v>285</v>
      </c>
      <c r="G136" s="96"/>
      <c r="H136" s="96"/>
      <c r="I136" s="96"/>
      <c r="J136" s="94"/>
      <c r="K136" s="94"/>
      <c r="L136" s="94"/>
      <c r="M136" s="92"/>
      <c r="N136" s="92"/>
      <c r="O136" s="92"/>
      <c r="P136" s="94"/>
      <c r="Q136" s="94"/>
      <c r="R136" s="94"/>
      <c r="S136" s="94"/>
      <c r="T136" s="94"/>
      <c r="U136" s="94"/>
      <c r="V136" s="94"/>
      <c r="W136" s="94"/>
      <c r="X136" s="94"/>
      <c r="Y136" s="94">
        <f>Y137</f>
        <v>30</v>
      </c>
      <c r="Z136" s="94">
        <f t="shared" si="33"/>
        <v>30</v>
      </c>
      <c r="AA136" s="94">
        <f t="shared" si="33"/>
        <v>0</v>
      </c>
      <c r="AB136" s="120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</row>
    <row r="137" spans="1:87" ht="94.5">
      <c r="A137" s="220" t="s">
        <v>302</v>
      </c>
      <c r="B137" s="93" t="s">
        <v>321</v>
      </c>
      <c r="C137" s="93" t="s">
        <v>143</v>
      </c>
      <c r="D137" s="93" t="s">
        <v>129</v>
      </c>
      <c r="E137" s="93" t="s">
        <v>258</v>
      </c>
      <c r="F137" s="93" t="s">
        <v>287</v>
      </c>
      <c r="G137" s="96"/>
      <c r="H137" s="96"/>
      <c r="I137" s="96"/>
      <c r="J137" s="94"/>
      <c r="K137" s="94"/>
      <c r="L137" s="94"/>
      <c r="M137" s="92"/>
      <c r="N137" s="92"/>
      <c r="O137" s="92"/>
      <c r="P137" s="94"/>
      <c r="Q137" s="94"/>
      <c r="R137" s="94"/>
      <c r="S137" s="94"/>
      <c r="T137" s="94"/>
      <c r="U137" s="94"/>
      <c r="V137" s="94"/>
      <c r="W137" s="94"/>
      <c r="X137" s="94"/>
      <c r="Y137" s="94">
        <v>30</v>
      </c>
      <c r="Z137" s="94">
        <v>30</v>
      </c>
      <c r="AA137" s="94"/>
      <c r="AB137" s="120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</row>
    <row r="138" spans="1:87" ht="31.5">
      <c r="A138" s="222" t="s">
        <v>345</v>
      </c>
      <c r="B138" s="93" t="s">
        <v>321</v>
      </c>
      <c r="C138" s="93" t="s">
        <v>143</v>
      </c>
      <c r="D138" s="93" t="s">
        <v>129</v>
      </c>
      <c r="E138" s="93" t="s">
        <v>346</v>
      </c>
      <c r="F138" s="93" t="s">
        <v>128</v>
      </c>
      <c r="G138" s="96"/>
      <c r="H138" s="96"/>
      <c r="I138" s="96"/>
      <c r="J138" s="94"/>
      <c r="K138" s="94"/>
      <c r="L138" s="94"/>
      <c r="M138" s="92"/>
      <c r="N138" s="92"/>
      <c r="O138" s="92"/>
      <c r="P138" s="94"/>
      <c r="Q138" s="94"/>
      <c r="R138" s="94"/>
      <c r="S138" s="94"/>
      <c r="T138" s="94"/>
      <c r="U138" s="94"/>
      <c r="V138" s="94"/>
      <c r="W138" s="94"/>
      <c r="X138" s="94"/>
      <c r="Y138" s="94">
        <f>Y141</f>
        <v>11</v>
      </c>
      <c r="Z138" s="94">
        <f>Z141</f>
        <v>11</v>
      </c>
      <c r="AA138" s="94"/>
      <c r="AB138" s="120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</row>
    <row r="139" spans="1:87" ht="30.75" thickBot="1">
      <c r="A139" s="219" t="s">
        <v>271</v>
      </c>
      <c r="B139" s="93" t="s">
        <v>321</v>
      </c>
      <c r="C139" s="93" t="s">
        <v>143</v>
      </c>
      <c r="D139" s="93" t="s">
        <v>129</v>
      </c>
      <c r="E139" s="93" t="s">
        <v>346</v>
      </c>
      <c r="F139" s="93" t="s">
        <v>284</v>
      </c>
      <c r="G139" s="96"/>
      <c r="H139" s="96"/>
      <c r="I139" s="96"/>
      <c r="J139" s="94"/>
      <c r="K139" s="94"/>
      <c r="L139" s="94"/>
      <c r="M139" s="92"/>
      <c r="N139" s="92"/>
      <c r="O139" s="92"/>
      <c r="P139" s="94"/>
      <c r="Q139" s="94"/>
      <c r="R139" s="94"/>
      <c r="S139" s="94"/>
      <c r="T139" s="94"/>
      <c r="U139" s="94"/>
      <c r="V139" s="94"/>
      <c r="W139" s="94"/>
      <c r="X139" s="94"/>
      <c r="Y139" s="94">
        <f>Y140</f>
        <v>11</v>
      </c>
      <c r="Z139" s="94">
        <f>Z140</f>
        <v>11</v>
      </c>
      <c r="AA139" s="94"/>
      <c r="AB139" s="120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</row>
    <row r="140" spans="1:87" ht="45.75" thickBot="1">
      <c r="A140" s="219" t="s">
        <v>272</v>
      </c>
      <c r="B140" s="93" t="s">
        <v>321</v>
      </c>
      <c r="C140" s="93" t="s">
        <v>143</v>
      </c>
      <c r="D140" s="93" t="s">
        <v>129</v>
      </c>
      <c r="E140" s="93" t="s">
        <v>346</v>
      </c>
      <c r="F140" s="93" t="s">
        <v>285</v>
      </c>
      <c r="G140" s="96"/>
      <c r="H140" s="96"/>
      <c r="I140" s="96"/>
      <c r="J140" s="94"/>
      <c r="K140" s="94"/>
      <c r="L140" s="94"/>
      <c r="M140" s="92"/>
      <c r="N140" s="92"/>
      <c r="O140" s="92"/>
      <c r="P140" s="94"/>
      <c r="Q140" s="94"/>
      <c r="R140" s="94"/>
      <c r="S140" s="94"/>
      <c r="T140" s="94"/>
      <c r="U140" s="94"/>
      <c r="V140" s="94"/>
      <c r="W140" s="94"/>
      <c r="X140" s="94"/>
      <c r="Y140" s="94">
        <f>Y141</f>
        <v>11</v>
      </c>
      <c r="Z140" s="94">
        <f>Z141</f>
        <v>11</v>
      </c>
      <c r="AA140" s="94"/>
      <c r="AB140" s="120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</row>
    <row r="141" spans="1:87" ht="94.5">
      <c r="A141" s="220" t="s">
        <v>302</v>
      </c>
      <c r="B141" s="93" t="s">
        <v>321</v>
      </c>
      <c r="C141" s="93" t="s">
        <v>143</v>
      </c>
      <c r="D141" s="93" t="s">
        <v>129</v>
      </c>
      <c r="E141" s="93" t="s">
        <v>346</v>
      </c>
      <c r="F141" s="93" t="s">
        <v>287</v>
      </c>
      <c r="G141" s="96"/>
      <c r="H141" s="96"/>
      <c r="I141" s="96"/>
      <c r="J141" s="94"/>
      <c r="K141" s="94"/>
      <c r="L141" s="94"/>
      <c r="M141" s="92"/>
      <c r="N141" s="92"/>
      <c r="O141" s="92"/>
      <c r="P141" s="94"/>
      <c r="Q141" s="94"/>
      <c r="R141" s="94"/>
      <c r="S141" s="94"/>
      <c r="T141" s="94"/>
      <c r="U141" s="94"/>
      <c r="V141" s="94"/>
      <c r="W141" s="94"/>
      <c r="X141" s="94"/>
      <c r="Y141" s="94">
        <v>11</v>
      </c>
      <c r="Z141" s="94">
        <v>11</v>
      </c>
      <c r="AA141" s="94"/>
      <c r="AB141" s="120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</row>
    <row r="142" spans="1:87" ht="31.5">
      <c r="A142" s="158" t="s">
        <v>246</v>
      </c>
      <c r="B142" s="157" t="s">
        <v>321</v>
      </c>
      <c r="C142" s="159" t="s">
        <v>148</v>
      </c>
      <c r="D142" s="159" t="s">
        <v>142</v>
      </c>
      <c r="E142" s="159" t="s">
        <v>130</v>
      </c>
      <c r="F142" s="159" t="s">
        <v>128</v>
      </c>
      <c r="G142" s="167" t="e">
        <f>G143+#REF!</f>
        <v>#REF!</v>
      </c>
      <c r="H142" s="167" t="e">
        <f>H143+#REF!</f>
        <v>#REF!</v>
      </c>
      <c r="I142" s="167" t="e">
        <f>I143+#REF!</f>
        <v>#REF!</v>
      </c>
      <c r="J142" s="167" t="e">
        <f>J143+#REF!</f>
        <v>#REF!</v>
      </c>
      <c r="K142" s="167" t="e">
        <f>K143+#REF!</f>
        <v>#REF!</v>
      </c>
      <c r="L142" s="167" t="e">
        <f>L143+#REF!</f>
        <v>#REF!</v>
      </c>
      <c r="M142" s="167" t="e">
        <f>M143+#REF!</f>
        <v>#REF!</v>
      </c>
      <c r="N142" s="167" t="e">
        <f>N143+#REF!</f>
        <v>#REF!</v>
      </c>
      <c r="O142" s="167" t="e">
        <f>O143+#REF!</f>
        <v>#REF!</v>
      </c>
      <c r="P142" s="167" t="e">
        <f>P143+#REF!</f>
        <v>#REF!</v>
      </c>
      <c r="Q142" s="167" t="e">
        <f>Q143+#REF!</f>
        <v>#REF!</v>
      </c>
      <c r="R142" s="167" t="e">
        <f>R143+#REF!</f>
        <v>#REF!</v>
      </c>
      <c r="S142" s="167" t="e">
        <f>S143+#REF!</f>
        <v>#REF!</v>
      </c>
      <c r="T142" s="167" t="e">
        <f>T143+#REF!</f>
        <v>#REF!</v>
      </c>
      <c r="U142" s="167" t="e">
        <f>U143+#REF!</f>
        <v>#REF!</v>
      </c>
      <c r="V142" s="167" t="e">
        <f>V143+#REF!</f>
        <v>#REF!</v>
      </c>
      <c r="W142" s="167" t="e">
        <f>W143+#REF!</f>
        <v>#REF!</v>
      </c>
      <c r="X142" s="167" t="e">
        <f>X143+#REF!</f>
        <v>#REF!</v>
      </c>
      <c r="Y142" s="167">
        <f>Y143+Y159</f>
        <v>1692.59</v>
      </c>
      <c r="Z142" s="167">
        <f>Z143+Z159</f>
        <v>1692.59</v>
      </c>
      <c r="AA142" s="167">
        <f>AA143</f>
        <v>0</v>
      </c>
      <c r="AB142" s="117" t="e">
        <f>AB143+#REF!+#REF!+#REF!+#REF!+#REF!</f>
        <v>#REF!</v>
      </c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</row>
    <row r="143" spans="1:87" ht="15.75">
      <c r="A143" s="133" t="s">
        <v>89</v>
      </c>
      <c r="B143" s="93" t="s">
        <v>321</v>
      </c>
      <c r="C143" s="93" t="s">
        <v>148</v>
      </c>
      <c r="D143" s="93" t="s">
        <v>126</v>
      </c>
      <c r="E143" s="93" t="s">
        <v>130</v>
      </c>
      <c r="F143" s="93" t="s">
        <v>128</v>
      </c>
      <c r="G143" s="199" t="e">
        <f>G144+#REF!</f>
        <v>#REF!</v>
      </c>
      <c r="H143" s="199" t="e">
        <f>H144+#REF!</f>
        <v>#REF!</v>
      </c>
      <c r="I143" s="199" t="e">
        <f>I144+#REF!</f>
        <v>#REF!</v>
      </c>
      <c r="J143" s="199" t="e">
        <f>J144+#REF!</f>
        <v>#REF!</v>
      </c>
      <c r="K143" s="199" t="e">
        <f>K144+#REF!</f>
        <v>#REF!</v>
      </c>
      <c r="L143" s="199" t="e">
        <f>L144+#REF!</f>
        <v>#REF!</v>
      </c>
      <c r="M143" s="92">
        <v>1252</v>
      </c>
      <c r="N143" s="92">
        <v>1252</v>
      </c>
      <c r="O143" s="92">
        <v>0</v>
      </c>
      <c r="P143" s="199" t="e">
        <f>P144+#REF!</f>
        <v>#REF!</v>
      </c>
      <c r="Q143" s="199" t="e">
        <f>Q144+#REF!</f>
        <v>#REF!</v>
      </c>
      <c r="R143" s="199" t="e">
        <f>R144+#REF!</f>
        <v>#REF!</v>
      </c>
      <c r="S143" s="94" t="e">
        <f aca="true" t="shared" si="34" ref="S143:X143">S144</f>
        <v>#REF!</v>
      </c>
      <c r="T143" s="94" t="e">
        <f t="shared" si="34"/>
        <v>#REF!</v>
      </c>
      <c r="U143" s="94" t="e">
        <f t="shared" si="34"/>
        <v>#REF!</v>
      </c>
      <c r="V143" s="94" t="e">
        <f t="shared" si="34"/>
        <v>#REF!</v>
      </c>
      <c r="W143" s="94" t="e">
        <f t="shared" si="34"/>
        <v>#REF!</v>
      </c>
      <c r="X143" s="94" t="e">
        <f t="shared" si="34"/>
        <v>#REF!</v>
      </c>
      <c r="Y143" s="94">
        <f>Y144</f>
        <v>1677.59</v>
      </c>
      <c r="Z143" s="94">
        <f>Z144</f>
        <v>1677.59</v>
      </c>
      <c r="AA143" s="94">
        <f>AA144</f>
        <v>0</v>
      </c>
      <c r="AB143" s="94">
        <f>AB145</f>
        <v>0</v>
      </c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</row>
    <row r="144" spans="1:87" ht="47.25">
      <c r="A144" s="134" t="s">
        <v>240</v>
      </c>
      <c r="B144" s="93" t="s">
        <v>321</v>
      </c>
      <c r="C144" s="93" t="s">
        <v>148</v>
      </c>
      <c r="D144" s="93" t="s">
        <v>126</v>
      </c>
      <c r="E144" s="93">
        <v>4400000</v>
      </c>
      <c r="F144" s="93" t="s">
        <v>128</v>
      </c>
      <c r="G144" s="94">
        <v>1182</v>
      </c>
      <c r="H144" s="94">
        <v>1182</v>
      </c>
      <c r="I144" s="94"/>
      <c r="J144" s="94"/>
      <c r="K144" s="94"/>
      <c r="L144" s="94"/>
      <c r="M144" s="92">
        <v>1182</v>
      </c>
      <c r="N144" s="92">
        <v>1182</v>
      </c>
      <c r="O144" s="92">
        <v>0</v>
      </c>
      <c r="P144" s="94">
        <v>190</v>
      </c>
      <c r="Q144" s="94">
        <v>190</v>
      </c>
      <c r="R144" s="94"/>
      <c r="S144" s="94" t="e">
        <f>#REF!</f>
        <v>#REF!</v>
      </c>
      <c r="T144" s="94" t="e">
        <f>#REF!</f>
        <v>#REF!</v>
      </c>
      <c r="U144" s="94" t="e">
        <f>#REF!</f>
        <v>#REF!</v>
      </c>
      <c r="V144" s="94" t="e">
        <f>#REF!</f>
        <v>#REF!</v>
      </c>
      <c r="W144" s="94" t="e">
        <f>#REF!</f>
        <v>#REF!</v>
      </c>
      <c r="X144" s="94" t="e">
        <f>#REF!</f>
        <v>#REF!</v>
      </c>
      <c r="Y144" s="94">
        <f>Y145</f>
        <v>1677.59</v>
      </c>
      <c r="Z144" s="94">
        <f>Z145</f>
        <v>1677.59</v>
      </c>
      <c r="AA144" s="94">
        <f>AA145</f>
        <v>0</v>
      </c>
      <c r="AB144" s="94">
        <f>AB145</f>
        <v>0</v>
      </c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</row>
    <row r="145" spans="1:87" ht="31.5">
      <c r="A145" s="134" t="s">
        <v>75</v>
      </c>
      <c r="B145" s="93" t="s">
        <v>321</v>
      </c>
      <c r="C145" s="93" t="s">
        <v>148</v>
      </c>
      <c r="D145" s="93" t="s">
        <v>126</v>
      </c>
      <c r="E145" s="93">
        <v>4409900</v>
      </c>
      <c r="F145" s="93" t="s">
        <v>128</v>
      </c>
      <c r="G145" s="94">
        <v>1182</v>
      </c>
      <c r="H145" s="94">
        <v>1182</v>
      </c>
      <c r="I145" s="94"/>
      <c r="J145" s="94"/>
      <c r="K145" s="94"/>
      <c r="L145" s="94"/>
      <c r="M145" s="92">
        <v>1182</v>
      </c>
      <c r="N145" s="92">
        <v>1182</v>
      </c>
      <c r="O145" s="92">
        <v>0</v>
      </c>
      <c r="P145" s="94">
        <v>190</v>
      </c>
      <c r="Q145" s="94">
        <v>190</v>
      </c>
      <c r="R145" s="94"/>
      <c r="S145" s="94" t="e">
        <f>#REF!</f>
        <v>#REF!</v>
      </c>
      <c r="T145" s="94" t="e">
        <f>#REF!</f>
        <v>#REF!</v>
      </c>
      <c r="U145" s="94" t="e">
        <f>#REF!</f>
        <v>#REF!</v>
      </c>
      <c r="V145" s="94" t="e">
        <f>#REF!</f>
        <v>#REF!</v>
      </c>
      <c r="W145" s="94" t="e">
        <f>#REF!</f>
        <v>#REF!</v>
      </c>
      <c r="X145" s="94" t="e">
        <f>#REF!</f>
        <v>#REF!</v>
      </c>
      <c r="Y145" s="94">
        <f>Y146+Y150+Y155</f>
        <v>1677.59</v>
      </c>
      <c r="Z145" s="94">
        <f>Z146+Z150+Z155</f>
        <v>1677.59</v>
      </c>
      <c r="AA145" s="94">
        <f>AA146+AA150+AA155</f>
        <v>0</v>
      </c>
      <c r="AB145" s="118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</row>
    <row r="146" spans="1:87" ht="111" thickBot="1">
      <c r="A146" s="207" t="s">
        <v>268</v>
      </c>
      <c r="B146" s="93" t="s">
        <v>321</v>
      </c>
      <c r="C146" s="93" t="s">
        <v>148</v>
      </c>
      <c r="D146" s="93" t="s">
        <v>126</v>
      </c>
      <c r="E146" s="93">
        <v>4409900</v>
      </c>
      <c r="F146" s="93" t="s">
        <v>280</v>
      </c>
      <c r="G146" s="96"/>
      <c r="H146" s="96"/>
      <c r="I146" s="96"/>
      <c r="J146" s="96"/>
      <c r="K146" s="96"/>
      <c r="L146" s="96"/>
      <c r="M146" s="92"/>
      <c r="N146" s="92"/>
      <c r="O146" s="92"/>
      <c r="P146" s="96"/>
      <c r="Q146" s="96"/>
      <c r="R146" s="96"/>
      <c r="S146" s="94"/>
      <c r="T146" s="94"/>
      <c r="U146" s="94"/>
      <c r="V146" s="94"/>
      <c r="W146" s="94"/>
      <c r="X146" s="94"/>
      <c r="Y146" s="94">
        <f>Y147</f>
        <v>988.56</v>
      </c>
      <c r="Z146" s="94">
        <f>Z147</f>
        <v>988.56</v>
      </c>
      <c r="AA146" s="94">
        <f>AA147</f>
        <v>0</v>
      </c>
      <c r="AB146" s="118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</row>
    <row r="147" spans="1:87" ht="60.75" thickBot="1">
      <c r="A147" s="204" t="s">
        <v>304</v>
      </c>
      <c r="B147" s="93" t="s">
        <v>321</v>
      </c>
      <c r="C147" s="93" t="s">
        <v>148</v>
      </c>
      <c r="D147" s="93" t="s">
        <v>126</v>
      </c>
      <c r="E147" s="93">
        <v>4409900</v>
      </c>
      <c r="F147" s="93" t="s">
        <v>303</v>
      </c>
      <c r="G147" s="96" t="e">
        <f aca="true" t="shared" si="35" ref="G147:L147">G143</f>
        <v>#REF!</v>
      </c>
      <c r="H147" s="96" t="e">
        <f t="shared" si="35"/>
        <v>#REF!</v>
      </c>
      <c r="I147" s="96" t="e">
        <f t="shared" si="35"/>
        <v>#REF!</v>
      </c>
      <c r="J147" s="96" t="e">
        <f t="shared" si="35"/>
        <v>#REF!</v>
      </c>
      <c r="K147" s="96" t="e">
        <f t="shared" si="35"/>
        <v>#REF!</v>
      </c>
      <c r="L147" s="96" t="e">
        <f t="shared" si="35"/>
        <v>#REF!</v>
      </c>
      <c r="M147" s="92">
        <v>5481.1</v>
      </c>
      <c r="N147" s="92">
        <v>5481.1</v>
      </c>
      <c r="O147" s="92">
        <v>0</v>
      </c>
      <c r="P147" s="96" t="e">
        <f>P143</f>
        <v>#REF!</v>
      </c>
      <c r="Q147" s="96" t="e">
        <f>Q143</f>
        <v>#REF!</v>
      </c>
      <c r="R147" s="96" t="e">
        <f>R143</f>
        <v>#REF!</v>
      </c>
      <c r="S147" s="96">
        <v>3924</v>
      </c>
      <c r="T147" s="94">
        <f>3703+221+157</f>
        <v>4081</v>
      </c>
      <c r="U147" s="94">
        <v>3321</v>
      </c>
      <c r="V147" s="94">
        <v>694.4</v>
      </c>
      <c r="W147" s="95">
        <f>U147/T147</f>
        <v>0.8137711345258515</v>
      </c>
      <c r="X147" s="142">
        <f>U147/V147</f>
        <v>4.782546082949309</v>
      </c>
      <c r="Y147" s="96">
        <f>Y148+Y149</f>
        <v>988.56</v>
      </c>
      <c r="Z147" s="96">
        <f>Z148+Z149</f>
        <v>988.56</v>
      </c>
      <c r="AA147" s="96">
        <f>AA148+AA149</f>
        <v>0</v>
      </c>
      <c r="AB147" s="118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</row>
    <row r="148" spans="1:87" ht="30.75" thickBot="1">
      <c r="A148" s="205" t="s">
        <v>305</v>
      </c>
      <c r="B148" s="93" t="s">
        <v>321</v>
      </c>
      <c r="C148" s="93" t="s">
        <v>148</v>
      </c>
      <c r="D148" s="93" t="s">
        <v>126</v>
      </c>
      <c r="E148" s="93">
        <v>4409900</v>
      </c>
      <c r="F148" s="93" t="s">
        <v>306</v>
      </c>
      <c r="G148" s="96"/>
      <c r="H148" s="96"/>
      <c r="I148" s="96"/>
      <c r="J148" s="96"/>
      <c r="K148" s="96"/>
      <c r="L148" s="96"/>
      <c r="M148" s="92"/>
      <c r="N148" s="92"/>
      <c r="O148" s="92"/>
      <c r="P148" s="96"/>
      <c r="Q148" s="96"/>
      <c r="R148" s="96"/>
      <c r="S148" s="96"/>
      <c r="T148" s="94"/>
      <c r="U148" s="94"/>
      <c r="V148" s="94"/>
      <c r="W148" s="95"/>
      <c r="X148" s="142"/>
      <c r="Y148" s="96">
        <f>Z148</f>
        <v>987.56</v>
      </c>
      <c r="Z148" s="94">
        <v>987.56</v>
      </c>
      <c r="AA148" s="144"/>
      <c r="AB148" s="118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</row>
    <row r="149" spans="1:87" ht="75.75" thickBot="1">
      <c r="A149" s="205" t="s">
        <v>307</v>
      </c>
      <c r="B149" s="93" t="s">
        <v>321</v>
      </c>
      <c r="C149" s="93" t="s">
        <v>148</v>
      </c>
      <c r="D149" s="93" t="s">
        <v>126</v>
      </c>
      <c r="E149" s="93">
        <v>4409900</v>
      </c>
      <c r="F149" s="93" t="s">
        <v>308</v>
      </c>
      <c r="G149" s="96"/>
      <c r="H149" s="96"/>
      <c r="I149" s="96"/>
      <c r="J149" s="96"/>
      <c r="K149" s="96"/>
      <c r="L149" s="96"/>
      <c r="M149" s="92"/>
      <c r="N149" s="92"/>
      <c r="O149" s="92"/>
      <c r="P149" s="96"/>
      <c r="Q149" s="96"/>
      <c r="R149" s="96"/>
      <c r="S149" s="96"/>
      <c r="T149" s="94"/>
      <c r="U149" s="94"/>
      <c r="V149" s="94"/>
      <c r="W149" s="95"/>
      <c r="X149" s="142"/>
      <c r="Y149" s="96">
        <v>1</v>
      </c>
      <c r="Z149" s="94">
        <v>1</v>
      </c>
      <c r="AA149" s="144"/>
      <c r="AB149" s="118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</row>
    <row r="150" spans="1:87" ht="30.75" thickBot="1">
      <c r="A150" s="205" t="s">
        <v>271</v>
      </c>
      <c r="B150" s="93" t="s">
        <v>321</v>
      </c>
      <c r="C150" s="93" t="s">
        <v>148</v>
      </c>
      <c r="D150" s="93" t="s">
        <v>126</v>
      </c>
      <c r="E150" s="93">
        <v>4409900</v>
      </c>
      <c r="F150" s="93" t="s">
        <v>284</v>
      </c>
      <c r="G150" s="96"/>
      <c r="H150" s="96"/>
      <c r="I150" s="96"/>
      <c r="J150" s="96"/>
      <c r="K150" s="96"/>
      <c r="L150" s="96"/>
      <c r="M150" s="92"/>
      <c r="N150" s="92"/>
      <c r="O150" s="92"/>
      <c r="P150" s="96"/>
      <c r="Q150" s="96"/>
      <c r="R150" s="96"/>
      <c r="S150" s="96"/>
      <c r="T150" s="94"/>
      <c r="U150" s="94"/>
      <c r="V150" s="94"/>
      <c r="W150" s="95"/>
      <c r="X150" s="142"/>
      <c r="Y150" s="96">
        <f>Y151</f>
        <v>682.53</v>
      </c>
      <c r="Z150" s="96">
        <f>Z151</f>
        <v>682.53</v>
      </c>
      <c r="AA150" s="96">
        <f>AA151</f>
        <v>0</v>
      </c>
      <c r="AB150" s="118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</row>
    <row r="151" spans="1:87" ht="45.75" thickBot="1">
      <c r="A151" s="205" t="s">
        <v>272</v>
      </c>
      <c r="B151" s="93" t="s">
        <v>321</v>
      </c>
      <c r="C151" s="93" t="s">
        <v>148</v>
      </c>
      <c r="D151" s="93" t="s">
        <v>126</v>
      </c>
      <c r="E151" s="93">
        <v>4409900</v>
      </c>
      <c r="F151" s="93" t="s">
        <v>285</v>
      </c>
      <c r="G151" s="96"/>
      <c r="H151" s="96"/>
      <c r="I151" s="96"/>
      <c r="J151" s="96"/>
      <c r="K151" s="96"/>
      <c r="L151" s="96"/>
      <c r="M151" s="92"/>
      <c r="N151" s="92"/>
      <c r="O151" s="92"/>
      <c r="P151" s="96"/>
      <c r="Q151" s="96"/>
      <c r="R151" s="96"/>
      <c r="S151" s="96"/>
      <c r="T151" s="94"/>
      <c r="U151" s="94"/>
      <c r="V151" s="94"/>
      <c r="W151" s="95"/>
      <c r="X151" s="142"/>
      <c r="Y151" s="96">
        <f>Y152+Y154+Y153</f>
        <v>682.53</v>
      </c>
      <c r="Z151" s="96">
        <f>Z152+Z154+Z153</f>
        <v>682.53</v>
      </c>
      <c r="AA151" s="96">
        <f>AA152+AA154+AA153</f>
        <v>0</v>
      </c>
      <c r="AB151" s="118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</row>
    <row r="152" spans="1:87" ht="45.75" thickBot="1">
      <c r="A152" s="205" t="s">
        <v>273</v>
      </c>
      <c r="B152" s="93" t="s">
        <v>321</v>
      </c>
      <c r="C152" s="93" t="s">
        <v>148</v>
      </c>
      <c r="D152" s="93" t="s">
        <v>126</v>
      </c>
      <c r="E152" s="93">
        <v>4409900</v>
      </c>
      <c r="F152" s="93" t="s">
        <v>286</v>
      </c>
      <c r="G152" s="96"/>
      <c r="H152" s="96"/>
      <c r="I152" s="96"/>
      <c r="J152" s="96"/>
      <c r="K152" s="96"/>
      <c r="L152" s="96"/>
      <c r="M152" s="92"/>
      <c r="N152" s="92"/>
      <c r="O152" s="92"/>
      <c r="P152" s="96"/>
      <c r="Q152" s="96"/>
      <c r="R152" s="96"/>
      <c r="S152" s="96"/>
      <c r="T152" s="94"/>
      <c r="U152" s="94"/>
      <c r="V152" s="94"/>
      <c r="W152" s="95"/>
      <c r="X152" s="142"/>
      <c r="Y152" s="96">
        <v>110</v>
      </c>
      <c r="Z152" s="94">
        <v>110</v>
      </c>
      <c r="AA152" s="144"/>
      <c r="AB152" s="118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</row>
    <row r="153" spans="1:87" ht="75.75" thickBot="1">
      <c r="A153" s="205" t="s">
        <v>293</v>
      </c>
      <c r="B153" s="93" t="s">
        <v>321</v>
      </c>
      <c r="C153" s="93" t="s">
        <v>148</v>
      </c>
      <c r="D153" s="93" t="s">
        <v>126</v>
      </c>
      <c r="E153" s="93">
        <v>4409900</v>
      </c>
      <c r="F153" s="93" t="s">
        <v>294</v>
      </c>
      <c r="G153" s="96"/>
      <c r="H153" s="96"/>
      <c r="I153" s="96"/>
      <c r="J153" s="96"/>
      <c r="K153" s="96"/>
      <c r="L153" s="96"/>
      <c r="M153" s="92"/>
      <c r="N153" s="92"/>
      <c r="O153" s="92"/>
      <c r="P153" s="96"/>
      <c r="Q153" s="96"/>
      <c r="R153" s="96"/>
      <c r="S153" s="96"/>
      <c r="T153" s="94"/>
      <c r="U153" s="94"/>
      <c r="V153" s="94"/>
      <c r="W153" s="95"/>
      <c r="X153" s="142"/>
      <c r="Y153" s="96"/>
      <c r="Z153" s="94"/>
      <c r="AA153" s="144"/>
      <c r="AB153" s="118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</row>
    <row r="154" spans="1:87" ht="45.75" thickBot="1">
      <c r="A154" s="205" t="s">
        <v>274</v>
      </c>
      <c r="B154" s="93" t="s">
        <v>321</v>
      </c>
      <c r="C154" s="93" t="s">
        <v>148</v>
      </c>
      <c r="D154" s="93" t="s">
        <v>126</v>
      </c>
      <c r="E154" s="93">
        <v>4409900</v>
      </c>
      <c r="F154" s="93" t="s">
        <v>287</v>
      </c>
      <c r="G154" s="96"/>
      <c r="H154" s="96"/>
      <c r="I154" s="96"/>
      <c r="J154" s="96"/>
      <c r="K154" s="96"/>
      <c r="L154" s="96"/>
      <c r="M154" s="92"/>
      <c r="N154" s="92"/>
      <c r="O154" s="92"/>
      <c r="P154" s="96"/>
      <c r="Q154" s="96"/>
      <c r="R154" s="96"/>
      <c r="S154" s="96"/>
      <c r="T154" s="94"/>
      <c r="U154" s="94"/>
      <c r="V154" s="94"/>
      <c r="W154" s="95"/>
      <c r="X154" s="142"/>
      <c r="Y154" s="96">
        <v>572.53</v>
      </c>
      <c r="Z154" s="94">
        <v>572.53</v>
      </c>
      <c r="AA154" s="144"/>
      <c r="AB154" s="118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</row>
    <row r="155" spans="1:87" ht="16.5" thickBot="1">
      <c r="A155" s="205" t="s">
        <v>275</v>
      </c>
      <c r="B155" s="93" t="s">
        <v>321</v>
      </c>
      <c r="C155" s="93" t="s">
        <v>148</v>
      </c>
      <c r="D155" s="93" t="s">
        <v>126</v>
      </c>
      <c r="E155" s="93">
        <v>4409900</v>
      </c>
      <c r="F155" s="93" t="s">
        <v>288</v>
      </c>
      <c r="G155" s="96"/>
      <c r="H155" s="96"/>
      <c r="I155" s="96"/>
      <c r="J155" s="96"/>
      <c r="K155" s="96"/>
      <c r="L155" s="96"/>
      <c r="M155" s="92"/>
      <c r="N155" s="92"/>
      <c r="O155" s="92"/>
      <c r="P155" s="96"/>
      <c r="Q155" s="96"/>
      <c r="R155" s="96"/>
      <c r="S155" s="96"/>
      <c r="T155" s="94"/>
      <c r="U155" s="94"/>
      <c r="V155" s="94"/>
      <c r="W155" s="95"/>
      <c r="X155" s="142"/>
      <c r="Y155" s="96">
        <f>Y156</f>
        <v>6.5</v>
      </c>
      <c r="Z155" s="96">
        <f>Z156</f>
        <v>6.5</v>
      </c>
      <c r="AA155" s="96">
        <f>AA156</f>
        <v>0</v>
      </c>
      <c r="AB155" s="118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</row>
    <row r="156" spans="1:87" ht="16.5" thickBot="1">
      <c r="A156" s="205" t="s">
        <v>276</v>
      </c>
      <c r="B156" s="93" t="s">
        <v>321</v>
      </c>
      <c r="C156" s="93" t="s">
        <v>148</v>
      </c>
      <c r="D156" s="93" t="s">
        <v>126</v>
      </c>
      <c r="E156" s="93">
        <v>4409900</v>
      </c>
      <c r="F156" s="93" t="s">
        <v>289</v>
      </c>
      <c r="G156" s="96"/>
      <c r="H156" s="96"/>
      <c r="I156" s="96"/>
      <c r="J156" s="96"/>
      <c r="K156" s="96"/>
      <c r="L156" s="96"/>
      <c r="M156" s="92"/>
      <c r="N156" s="92"/>
      <c r="O156" s="92"/>
      <c r="P156" s="96"/>
      <c r="Q156" s="96"/>
      <c r="R156" s="96"/>
      <c r="S156" s="96"/>
      <c r="T156" s="94"/>
      <c r="U156" s="94"/>
      <c r="V156" s="94"/>
      <c r="W156" s="95"/>
      <c r="X156" s="142"/>
      <c r="Y156" s="96">
        <f>Y157+Y158</f>
        <v>6.5</v>
      </c>
      <c r="Z156" s="96">
        <f>Z157+Z158</f>
        <v>6.5</v>
      </c>
      <c r="AA156" s="96">
        <f>AA157+AA158</f>
        <v>0</v>
      </c>
      <c r="AB156" s="118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</row>
    <row r="157" spans="1:87" ht="30.75" thickBot="1">
      <c r="A157" s="205" t="s">
        <v>277</v>
      </c>
      <c r="B157" s="93" t="s">
        <v>321</v>
      </c>
      <c r="C157" s="93" t="s">
        <v>148</v>
      </c>
      <c r="D157" s="93" t="s">
        <v>126</v>
      </c>
      <c r="E157" s="93">
        <v>4409900</v>
      </c>
      <c r="F157" s="93" t="s">
        <v>290</v>
      </c>
      <c r="G157" s="96"/>
      <c r="H157" s="96"/>
      <c r="I157" s="96"/>
      <c r="J157" s="96"/>
      <c r="K157" s="96"/>
      <c r="L157" s="96"/>
      <c r="M157" s="92"/>
      <c r="N157" s="92"/>
      <c r="O157" s="92"/>
      <c r="P157" s="96"/>
      <c r="Q157" s="96"/>
      <c r="R157" s="96"/>
      <c r="S157" s="96"/>
      <c r="T157" s="94"/>
      <c r="U157" s="94"/>
      <c r="V157" s="94"/>
      <c r="W157" s="95"/>
      <c r="X157" s="142"/>
      <c r="Y157" s="96">
        <v>0.5</v>
      </c>
      <c r="Z157" s="94">
        <v>0.5</v>
      </c>
      <c r="AA157" s="144"/>
      <c r="AB157" s="118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</row>
    <row r="158" spans="1:87" ht="30.75" thickBot="1">
      <c r="A158" s="205" t="s">
        <v>278</v>
      </c>
      <c r="B158" s="93" t="s">
        <v>321</v>
      </c>
      <c r="C158" s="93" t="s">
        <v>148</v>
      </c>
      <c r="D158" s="93" t="s">
        <v>126</v>
      </c>
      <c r="E158" s="93">
        <v>4409900</v>
      </c>
      <c r="F158" s="93" t="s">
        <v>291</v>
      </c>
      <c r="G158" s="96"/>
      <c r="H158" s="96"/>
      <c r="I158" s="96"/>
      <c r="J158" s="96"/>
      <c r="K158" s="96"/>
      <c r="L158" s="96"/>
      <c r="M158" s="92"/>
      <c r="N158" s="92"/>
      <c r="O158" s="92"/>
      <c r="P158" s="96"/>
      <c r="Q158" s="96"/>
      <c r="R158" s="96"/>
      <c r="S158" s="96"/>
      <c r="T158" s="94"/>
      <c r="U158" s="94"/>
      <c r="V158" s="94"/>
      <c r="W158" s="95"/>
      <c r="X158" s="142"/>
      <c r="Y158" s="96">
        <v>6</v>
      </c>
      <c r="Z158" s="94">
        <v>6</v>
      </c>
      <c r="AA158" s="144"/>
      <c r="AB158" s="118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</row>
    <row r="159" spans="1:87" ht="31.5">
      <c r="A159" s="240" t="s">
        <v>322</v>
      </c>
      <c r="B159" s="93" t="s">
        <v>321</v>
      </c>
      <c r="C159" s="93" t="s">
        <v>148</v>
      </c>
      <c r="D159" s="93" t="s">
        <v>131</v>
      </c>
      <c r="E159" s="93" t="s">
        <v>325</v>
      </c>
      <c r="F159" s="93" t="s">
        <v>128</v>
      </c>
      <c r="G159" s="94"/>
      <c r="H159" s="94"/>
      <c r="I159" s="94"/>
      <c r="J159" s="94"/>
      <c r="K159" s="94"/>
      <c r="L159" s="94"/>
      <c r="M159" s="92"/>
      <c r="N159" s="92"/>
      <c r="O159" s="92"/>
      <c r="P159" s="94"/>
      <c r="Q159" s="94"/>
      <c r="R159" s="94"/>
      <c r="S159" s="94"/>
      <c r="T159" s="94"/>
      <c r="U159" s="94"/>
      <c r="V159" s="94"/>
      <c r="W159" s="95"/>
      <c r="X159" s="142"/>
      <c r="Y159" s="94">
        <f>Y160</f>
        <v>15</v>
      </c>
      <c r="Z159" s="94">
        <f>Z160</f>
        <v>15</v>
      </c>
      <c r="AA159" s="94"/>
      <c r="AB159" s="118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</row>
    <row r="160" spans="1:87" ht="47.25">
      <c r="A160" s="134" t="s">
        <v>240</v>
      </c>
      <c r="B160" s="93" t="s">
        <v>321</v>
      </c>
      <c r="C160" s="93" t="s">
        <v>148</v>
      </c>
      <c r="D160" s="93" t="s">
        <v>131</v>
      </c>
      <c r="E160" s="93" t="s">
        <v>325</v>
      </c>
      <c r="F160" s="93" t="s">
        <v>128</v>
      </c>
      <c r="G160" s="94"/>
      <c r="H160" s="94"/>
      <c r="I160" s="94"/>
      <c r="J160" s="94"/>
      <c r="K160" s="94"/>
      <c r="L160" s="94"/>
      <c r="M160" s="92"/>
      <c r="N160" s="92"/>
      <c r="O160" s="92"/>
      <c r="P160" s="94"/>
      <c r="Q160" s="94"/>
      <c r="R160" s="94"/>
      <c r="S160" s="94"/>
      <c r="T160" s="94"/>
      <c r="U160" s="94"/>
      <c r="V160" s="94"/>
      <c r="W160" s="95"/>
      <c r="X160" s="142"/>
      <c r="Y160" s="94">
        <v>15</v>
      </c>
      <c r="Z160" s="94">
        <v>15</v>
      </c>
      <c r="AA160" s="94"/>
      <c r="AB160" s="118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</row>
    <row r="161" spans="1:87" ht="31.5">
      <c r="A161" s="208" t="s">
        <v>323</v>
      </c>
      <c r="B161" s="93" t="s">
        <v>321</v>
      </c>
      <c r="C161" s="93" t="s">
        <v>148</v>
      </c>
      <c r="D161" s="93" t="s">
        <v>131</v>
      </c>
      <c r="E161" s="93" t="s">
        <v>325</v>
      </c>
      <c r="F161" s="93" t="s">
        <v>128</v>
      </c>
      <c r="G161" s="94"/>
      <c r="H161" s="94"/>
      <c r="I161" s="94"/>
      <c r="J161" s="94"/>
      <c r="K161" s="94"/>
      <c r="L161" s="94"/>
      <c r="M161" s="92"/>
      <c r="N161" s="92"/>
      <c r="O161" s="92"/>
      <c r="P161" s="94"/>
      <c r="Q161" s="94"/>
      <c r="R161" s="94"/>
      <c r="S161" s="94"/>
      <c r="T161" s="94"/>
      <c r="U161" s="94"/>
      <c r="V161" s="94"/>
      <c r="W161" s="95"/>
      <c r="X161" s="142"/>
      <c r="Y161" s="94">
        <v>15</v>
      </c>
      <c r="Z161" s="94">
        <v>15</v>
      </c>
      <c r="AA161" s="94"/>
      <c r="AB161" s="118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</row>
    <row r="162" spans="1:87" ht="63">
      <c r="A162" s="241" t="s">
        <v>324</v>
      </c>
      <c r="B162" s="93" t="s">
        <v>321</v>
      </c>
      <c r="C162" s="93" t="s">
        <v>148</v>
      </c>
      <c r="D162" s="93" t="s">
        <v>131</v>
      </c>
      <c r="E162" s="93" t="s">
        <v>325</v>
      </c>
      <c r="F162" s="93" t="s">
        <v>128</v>
      </c>
      <c r="G162" s="94"/>
      <c r="H162" s="94"/>
      <c r="I162" s="94"/>
      <c r="J162" s="94"/>
      <c r="K162" s="94"/>
      <c r="L162" s="94"/>
      <c r="M162" s="92"/>
      <c r="N162" s="92"/>
      <c r="O162" s="92"/>
      <c r="P162" s="94"/>
      <c r="Q162" s="94"/>
      <c r="R162" s="94"/>
      <c r="S162" s="94"/>
      <c r="T162" s="94"/>
      <c r="U162" s="94"/>
      <c r="V162" s="94"/>
      <c r="W162" s="95"/>
      <c r="X162" s="142"/>
      <c r="Y162" s="94">
        <v>15</v>
      </c>
      <c r="Z162" s="94">
        <v>15</v>
      </c>
      <c r="AA162" s="94"/>
      <c r="AB162" s="118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</row>
    <row r="163" spans="1:87" ht="16.5" thickBot="1">
      <c r="A163" s="205" t="s">
        <v>38</v>
      </c>
      <c r="B163" s="93" t="s">
        <v>321</v>
      </c>
      <c r="C163" s="93" t="s">
        <v>148</v>
      </c>
      <c r="D163" s="93" t="s">
        <v>131</v>
      </c>
      <c r="E163" s="93" t="s">
        <v>325</v>
      </c>
      <c r="F163" s="93" t="s">
        <v>287</v>
      </c>
      <c r="G163" s="94"/>
      <c r="H163" s="94"/>
      <c r="I163" s="94"/>
      <c r="J163" s="94"/>
      <c r="K163" s="94"/>
      <c r="L163" s="94"/>
      <c r="M163" s="92"/>
      <c r="N163" s="92"/>
      <c r="O163" s="92"/>
      <c r="P163" s="94"/>
      <c r="Q163" s="94"/>
      <c r="R163" s="94"/>
      <c r="S163" s="94"/>
      <c r="T163" s="94"/>
      <c r="U163" s="94"/>
      <c r="V163" s="94"/>
      <c r="W163" s="95"/>
      <c r="X163" s="142"/>
      <c r="Y163" s="94">
        <v>15</v>
      </c>
      <c r="Z163" s="94">
        <v>15</v>
      </c>
      <c r="AA163" s="94"/>
      <c r="AB163" s="118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</row>
    <row r="164" spans="1:87" ht="15.75">
      <c r="A164" s="173" t="s">
        <v>107</v>
      </c>
      <c r="B164" s="151" t="s">
        <v>321</v>
      </c>
      <c r="C164" s="151" t="s">
        <v>199</v>
      </c>
      <c r="D164" s="151" t="s">
        <v>142</v>
      </c>
      <c r="E164" s="151" t="s">
        <v>130</v>
      </c>
      <c r="F164" s="151" t="s">
        <v>128</v>
      </c>
      <c r="G164" s="229"/>
      <c r="H164" s="229"/>
      <c r="I164" s="229"/>
      <c r="J164" s="229"/>
      <c r="K164" s="229"/>
      <c r="L164" s="229"/>
      <c r="M164" s="230"/>
      <c r="N164" s="230"/>
      <c r="O164" s="230"/>
      <c r="P164" s="229"/>
      <c r="Q164" s="229"/>
      <c r="R164" s="229"/>
      <c r="S164" s="229">
        <f>S165</f>
        <v>86.5</v>
      </c>
      <c r="T164" s="229">
        <f>T165</f>
        <v>86.5</v>
      </c>
      <c r="U164" s="229"/>
      <c r="V164" s="229"/>
      <c r="W164" s="231"/>
      <c r="X164" s="232"/>
      <c r="Y164" s="117">
        <f>Y168</f>
        <v>10</v>
      </c>
      <c r="Z164" s="117">
        <f>Z168</f>
        <v>10</v>
      </c>
      <c r="AA164" s="117">
        <f>AA168</f>
        <v>0</v>
      </c>
      <c r="AB164" s="118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</row>
    <row r="165" spans="1:87" ht="15.75">
      <c r="A165" s="136" t="s">
        <v>198</v>
      </c>
      <c r="B165" s="233" t="s">
        <v>321</v>
      </c>
      <c r="C165" s="233" t="s">
        <v>199</v>
      </c>
      <c r="D165" s="233" t="s">
        <v>129</v>
      </c>
      <c r="E165" s="233" t="s">
        <v>130</v>
      </c>
      <c r="F165" s="233" t="s">
        <v>128</v>
      </c>
      <c r="G165" s="234">
        <v>60</v>
      </c>
      <c r="H165" s="234">
        <v>60</v>
      </c>
      <c r="I165" s="234"/>
      <c r="J165" s="234">
        <v>10</v>
      </c>
      <c r="K165" s="234">
        <v>10</v>
      </c>
      <c r="L165" s="234"/>
      <c r="M165" s="235">
        <v>70</v>
      </c>
      <c r="N165" s="235">
        <v>70</v>
      </c>
      <c r="O165" s="235">
        <v>0</v>
      </c>
      <c r="P165" s="234">
        <v>50</v>
      </c>
      <c r="Q165" s="234">
        <v>50</v>
      </c>
      <c r="R165" s="234"/>
      <c r="S165" s="234">
        <f aca="true" t="shared" si="36" ref="S165:AA165">S168</f>
        <v>86.5</v>
      </c>
      <c r="T165" s="234">
        <f t="shared" si="36"/>
        <v>86.5</v>
      </c>
      <c r="U165" s="234">
        <f t="shared" si="36"/>
        <v>0</v>
      </c>
      <c r="V165" s="234">
        <f t="shared" si="36"/>
        <v>0</v>
      </c>
      <c r="W165" s="234">
        <f t="shared" si="36"/>
        <v>0</v>
      </c>
      <c r="X165" s="234">
        <f t="shared" si="36"/>
        <v>0</v>
      </c>
      <c r="Y165" s="94">
        <f t="shared" si="36"/>
        <v>10</v>
      </c>
      <c r="Z165" s="94">
        <f t="shared" si="36"/>
        <v>10</v>
      </c>
      <c r="AA165" s="94">
        <f t="shared" si="36"/>
        <v>0</v>
      </c>
      <c r="AB165" s="118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</row>
    <row r="166" spans="1:87" ht="31.5">
      <c r="A166" s="136" t="s">
        <v>259</v>
      </c>
      <c r="B166" s="233" t="s">
        <v>321</v>
      </c>
      <c r="C166" s="233" t="s">
        <v>199</v>
      </c>
      <c r="D166" s="233" t="s">
        <v>129</v>
      </c>
      <c r="E166" s="233" t="s">
        <v>8</v>
      </c>
      <c r="F166" s="233" t="s">
        <v>128</v>
      </c>
      <c r="G166" s="234"/>
      <c r="H166" s="234"/>
      <c r="I166" s="234"/>
      <c r="J166" s="234"/>
      <c r="K166" s="234"/>
      <c r="L166" s="234"/>
      <c r="M166" s="235"/>
      <c r="N166" s="235"/>
      <c r="O166" s="235"/>
      <c r="P166" s="234"/>
      <c r="Q166" s="234"/>
      <c r="R166" s="234"/>
      <c r="S166" s="234"/>
      <c r="T166" s="234"/>
      <c r="U166" s="234"/>
      <c r="V166" s="234"/>
      <c r="W166" s="234"/>
      <c r="X166" s="234"/>
      <c r="Y166" s="94">
        <f>Y167</f>
        <v>10</v>
      </c>
      <c r="Z166" s="94">
        <f>Z167</f>
        <v>10</v>
      </c>
      <c r="AA166" s="94">
        <f>AA167</f>
        <v>0</v>
      </c>
      <c r="AB166" s="118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</row>
    <row r="167" spans="1:87" ht="47.25">
      <c r="A167" s="135" t="s">
        <v>333</v>
      </c>
      <c r="B167" s="233" t="s">
        <v>321</v>
      </c>
      <c r="C167" s="233" t="s">
        <v>199</v>
      </c>
      <c r="D167" s="233" t="s">
        <v>129</v>
      </c>
      <c r="E167" s="233" t="s">
        <v>347</v>
      </c>
      <c r="F167" s="233" t="s">
        <v>128</v>
      </c>
      <c r="G167" s="234">
        <v>60</v>
      </c>
      <c r="H167" s="234">
        <v>60</v>
      </c>
      <c r="I167" s="234"/>
      <c r="J167" s="234">
        <v>10</v>
      </c>
      <c r="K167" s="234">
        <v>10</v>
      </c>
      <c r="L167" s="234"/>
      <c r="M167" s="235">
        <v>70</v>
      </c>
      <c r="N167" s="235">
        <v>70</v>
      </c>
      <c r="O167" s="235">
        <v>0</v>
      </c>
      <c r="P167" s="234">
        <v>50</v>
      </c>
      <c r="Q167" s="234">
        <v>50</v>
      </c>
      <c r="R167" s="234"/>
      <c r="S167" s="234">
        <f aca="true" t="shared" si="37" ref="S167:AA167">S168</f>
        <v>86.5</v>
      </c>
      <c r="T167" s="234">
        <f t="shared" si="37"/>
        <v>86.5</v>
      </c>
      <c r="U167" s="234">
        <f t="shared" si="37"/>
        <v>0</v>
      </c>
      <c r="V167" s="234">
        <f t="shared" si="37"/>
        <v>0</v>
      </c>
      <c r="W167" s="234">
        <f t="shared" si="37"/>
        <v>0</v>
      </c>
      <c r="X167" s="234">
        <f t="shared" si="37"/>
        <v>0</v>
      </c>
      <c r="Y167" s="94">
        <f t="shared" si="37"/>
        <v>10</v>
      </c>
      <c r="Z167" s="94">
        <f t="shared" si="37"/>
        <v>10</v>
      </c>
      <c r="AA167" s="94">
        <f t="shared" si="37"/>
        <v>0</v>
      </c>
      <c r="AB167" s="118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</row>
    <row r="168" spans="1:87" ht="47.25">
      <c r="A168" s="135" t="s">
        <v>309</v>
      </c>
      <c r="B168" s="233" t="s">
        <v>321</v>
      </c>
      <c r="C168" s="233" t="s">
        <v>199</v>
      </c>
      <c r="D168" s="233" t="s">
        <v>129</v>
      </c>
      <c r="E168" s="233" t="s">
        <v>347</v>
      </c>
      <c r="F168" s="233" t="s">
        <v>310</v>
      </c>
      <c r="G168" s="234">
        <v>60</v>
      </c>
      <c r="H168" s="234">
        <v>60</v>
      </c>
      <c r="I168" s="234"/>
      <c r="J168" s="234">
        <v>10</v>
      </c>
      <c r="K168" s="234">
        <v>10</v>
      </c>
      <c r="L168" s="234"/>
      <c r="M168" s="235">
        <v>70</v>
      </c>
      <c r="N168" s="235">
        <v>70</v>
      </c>
      <c r="O168" s="235">
        <v>0</v>
      </c>
      <c r="P168" s="234">
        <v>50</v>
      </c>
      <c r="Q168" s="234">
        <v>50</v>
      </c>
      <c r="R168" s="234"/>
      <c r="S168" s="234">
        <v>86.5</v>
      </c>
      <c r="T168" s="234">
        <f>60+26.5</f>
        <v>86.5</v>
      </c>
      <c r="U168" s="234"/>
      <c r="V168" s="234"/>
      <c r="W168" s="236"/>
      <c r="X168" s="237"/>
      <c r="Y168" s="144">
        <v>10</v>
      </c>
      <c r="Z168" s="144">
        <v>10</v>
      </c>
      <c r="AA168" s="144"/>
      <c r="AB168" s="118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</row>
    <row r="169" spans="1:87" ht="15.75">
      <c r="A169" s="223" t="s">
        <v>104</v>
      </c>
      <c r="B169" s="224" t="s">
        <v>321</v>
      </c>
      <c r="C169" s="224" t="s">
        <v>10</v>
      </c>
      <c r="D169" s="224" t="s">
        <v>142</v>
      </c>
      <c r="E169" s="224" t="s">
        <v>130</v>
      </c>
      <c r="F169" s="224" t="s">
        <v>128</v>
      </c>
      <c r="G169" s="225"/>
      <c r="H169" s="225"/>
      <c r="I169" s="225"/>
      <c r="J169" s="225"/>
      <c r="K169" s="225"/>
      <c r="L169" s="225"/>
      <c r="M169" s="226"/>
      <c r="N169" s="226"/>
      <c r="O169" s="226"/>
      <c r="P169" s="225"/>
      <c r="Q169" s="225"/>
      <c r="R169" s="225"/>
      <c r="S169" s="225" t="e">
        <f>S170</f>
        <v>#REF!</v>
      </c>
      <c r="T169" s="225" t="e">
        <f>T170</f>
        <v>#REF!</v>
      </c>
      <c r="U169" s="225"/>
      <c r="V169" s="225"/>
      <c r="W169" s="227"/>
      <c r="X169" s="228"/>
      <c r="Y169" s="225">
        <f aca="true" t="shared" si="38" ref="Y169:Y174">Y170</f>
        <v>10</v>
      </c>
      <c r="Z169" s="225">
        <f aca="true" t="shared" si="39" ref="Z169:AA171">Z170</f>
        <v>10</v>
      </c>
      <c r="AA169" s="225">
        <f t="shared" si="39"/>
        <v>0</v>
      </c>
      <c r="AB169" s="118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</row>
    <row r="170" spans="1:87" ht="15.75">
      <c r="A170" s="136" t="s">
        <v>1</v>
      </c>
      <c r="B170" s="93" t="s">
        <v>321</v>
      </c>
      <c r="C170" s="93" t="s">
        <v>10</v>
      </c>
      <c r="D170" s="93" t="s">
        <v>126</v>
      </c>
      <c r="E170" s="93" t="s">
        <v>130</v>
      </c>
      <c r="F170" s="93" t="s">
        <v>128</v>
      </c>
      <c r="G170" s="94">
        <v>60</v>
      </c>
      <c r="H170" s="94">
        <v>60</v>
      </c>
      <c r="I170" s="94"/>
      <c r="J170" s="94">
        <v>10</v>
      </c>
      <c r="K170" s="94">
        <v>10</v>
      </c>
      <c r="L170" s="94"/>
      <c r="M170" s="92">
        <v>70</v>
      </c>
      <c r="N170" s="92">
        <v>70</v>
      </c>
      <c r="O170" s="92">
        <v>0</v>
      </c>
      <c r="P170" s="94">
        <v>50</v>
      </c>
      <c r="Q170" s="94">
        <v>50</v>
      </c>
      <c r="R170" s="94"/>
      <c r="S170" s="94" t="e">
        <f>#REF!</f>
        <v>#REF!</v>
      </c>
      <c r="T170" s="94" t="e">
        <f>#REF!</f>
        <v>#REF!</v>
      </c>
      <c r="U170" s="94" t="e">
        <f>#REF!</f>
        <v>#REF!</v>
      </c>
      <c r="V170" s="94" t="e">
        <f>#REF!</f>
        <v>#REF!</v>
      </c>
      <c r="W170" s="94" t="e">
        <f>#REF!</f>
        <v>#REF!</v>
      </c>
      <c r="X170" s="94" t="e">
        <f>#REF!</f>
        <v>#REF!</v>
      </c>
      <c r="Y170" s="94">
        <f t="shared" si="38"/>
        <v>10</v>
      </c>
      <c r="Z170" s="94">
        <f t="shared" si="39"/>
        <v>10</v>
      </c>
      <c r="AA170" s="94">
        <f t="shared" si="39"/>
        <v>0</v>
      </c>
      <c r="AB170" s="118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</row>
    <row r="171" spans="1:87" ht="31.5">
      <c r="A171" s="135" t="s">
        <v>105</v>
      </c>
      <c r="B171" s="93" t="s">
        <v>321</v>
      </c>
      <c r="C171" s="93" t="s">
        <v>10</v>
      </c>
      <c r="D171" s="93" t="s">
        <v>126</v>
      </c>
      <c r="E171" s="93">
        <v>5120000</v>
      </c>
      <c r="F171" s="93" t="s">
        <v>128</v>
      </c>
      <c r="G171" s="94">
        <v>60</v>
      </c>
      <c r="H171" s="94">
        <v>60</v>
      </c>
      <c r="I171" s="94"/>
      <c r="J171" s="94">
        <v>10</v>
      </c>
      <c r="K171" s="94">
        <v>10</v>
      </c>
      <c r="L171" s="94"/>
      <c r="M171" s="92">
        <v>70</v>
      </c>
      <c r="N171" s="92">
        <v>70</v>
      </c>
      <c r="O171" s="92">
        <v>0</v>
      </c>
      <c r="P171" s="94">
        <v>50</v>
      </c>
      <c r="Q171" s="94">
        <v>50</v>
      </c>
      <c r="R171" s="94"/>
      <c r="S171" s="94" t="e">
        <f>#REF!</f>
        <v>#REF!</v>
      </c>
      <c r="T171" s="94" t="e">
        <f>#REF!</f>
        <v>#REF!</v>
      </c>
      <c r="U171" s="94" t="e">
        <f>#REF!</f>
        <v>#REF!</v>
      </c>
      <c r="V171" s="94" t="e">
        <f>#REF!</f>
        <v>#REF!</v>
      </c>
      <c r="W171" s="94" t="e">
        <f>#REF!</f>
        <v>#REF!</v>
      </c>
      <c r="X171" s="94" t="e">
        <f>#REF!</f>
        <v>#REF!</v>
      </c>
      <c r="Y171" s="94">
        <f t="shared" si="38"/>
        <v>10</v>
      </c>
      <c r="Z171" s="94">
        <f t="shared" si="39"/>
        <v>10</v>
      </c>
      <c r="AA171" s="94">
        <f t="shared" si="39"/>
        <v>0</v>
      </c>
      <c r="AB171" s="118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</row>
    <row r="172" spans="1:87" ht="63">
      <c r="A172" s="135" t="s">
        <v>260</v>
      </c>
      <c r="B172" s="93" t="s">
        <v>321</v>
      </c>
      <c r="C172" s="93" t="s">
        <v>10</v>
      </c>
      <c r="D172" s="93" t="s">
        <v>126</v>
      </c>
      <c r="E172" s="93">
        <v>5129700</v>
      </c>
      <c r="F172" s="93" t="s">
        <v>128</v>
      </c>
      <c r="G172" s="94">
        <v>60</v>
      </c>
      <c r="H172" s="94">
        <v>60</v>
      </c>
      <c r="I172" s="94"/>
      <c r="J172" s="94">
        <v>10</v>
      </c>
      <c r="K172" s="94">
        <v>10</v>
      </c>
      <c r="L172" s="94"/>
      <c r="M172" s="92">
        <v>70</v>
      </c>
      <c r="N172" s="92">
        <v>70</v>
      </c>
      <c r="O172" s="92">
        <v>0</v>
      </c>
      <c r="P172" s="94">
        <v>50</v>
      </c>
      <c r="Q172" s="94">
        <v>50</v>
      </c>
      <c r="R172" s="94"/>
      <c r="S172" s="94" t="e">
        <f>#REF!</f>
        <v>#REF!</v>
      </c>
      <c r="T172" s="94" t="e">
        <f>#REF!</f>
        <v>#REF!</v>
      </c>
      <c r="U172" s="94" t="e">
        <f>#REF!</f>
        <v>#REF!</v>
      </c>
      <c r="V172" s="94" t="e">
        <f>#REF!</f>
        <v>#REF!</v>
      </c>
      <c r="W172" s="94" t="e">
        <f>#REF!</f>
        <v>#REF!</v>
      </c>
      <c r="X172" s="94" t="e">
        <f>#REF!</f>
        <v>#REF!</v>
      </c>
      <c r="Y172" s="94">
        <f t="shared" si="38"/>
        <v>10</v>
      </c>
      <c r="Z172" s="94">
        <f aca="true" t="shared" si="40" ref="Z172:AA174">Z173</f>
        <v>10</v>
      </c>
      <c r="AA172" s="94">
        <f t="shared" si="40"/>
        <v>0</v>
      </c>
      <c r="AB172" s="118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</row>
    <row r="173" spans="1:87" ht="30.75" thickBot="1">
      <c r="A173" s="205" t="s">
        <v>271</v>
      </c>
      <c r="B173" s="93" t="s">
        <v>321</v>
      </c>
      <c r="C173" s="93" t="s">
        <v>10</v>
      </c>
      <c r="D173" s="93" t="s">
        <v>126</v>
      </c>
      <c r="E173" s="93">
        <v>5129700</v>
      </c>
      <c r="F173" s="93" t="s">
        <v>284</v>
      </c>
      <c r="G173" s="94"/>
      <c r="H173" s="94"/>
      <c r="I173" s="94"/>
      <c r="J173" s="94"/>
      <c r="K173" s="94"/>
      <c r="L173" s="94"/>
      <c r="M173" s="92"/>
      <c r="N173" s="92"/>
      <c r="O173" s="92"/>
      <c r="P173" s="94"/>
      <c r="Q173" s="94"/>
      <c r="R173" s="94"/>
      <c r="S173" s="94"/>
      <c r="T173" s="94"/>
      <c r="U173" s="94"/>
      <c r="V173" s="94"/>
      <c r="W173" s="94"/>
      <c r="X173" s="94"/>
      <c r="Y173" s="94">
        <f t="shared" si="38"/>
        <v>10</v>
      </c>
      <c r="Z173" s="94">
        <f t="shared" si="40"/>
        <v>10</v>
      </c>
      <c r="AA173" s="94">
        <f t="shared" si="40"/>
        <v>0</v>
      </c>
      <c r="AB173" s="118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</row>
    <row r="174" spans="1:87" ht="45.75" thickBot="1">
      <c r="A174" s="205" t="s">
        <v>272</v>
      </c>
      <c r="B174" s="93" t="s">
        <v>321</v>
      </c>
      <c r="C174" s="93" t="s">
        <v>10</v>
      </c>
      <c r="D174" s="93" t="s">
        <v>126</v>
      </c>
      <c r="E174" s="93">
        <v>5129700</v>
      </c>
      <c r="F174" s="93" t="s">
        <v>285</v>
      </c>
      <c r="G174" s="94"/>
      <c r="H174" s="94"/>
      <c r="I174" s="94"/>
      <c r="J174" s="94"/>
      <c r="K174" s="94"/>
      <c r="L174" s="94"/>
      <c r="M174" s="92"/>
      <c r="N174" s="92"/>
      <c r="O174" s="92"/>
      <c r="P174" s="94"/>
      <c r="Q174" s="94"/>
      <c r="R174" s="94"/>
      <c r="S174" s="94"/>
      <c r="T174" s="94"/>
      <c r="U174" s="94"/>
      <c r="V174" s="94"/>
      <c r="W174" s="94"/>
      <c r="X174" s="94"/>
      <c r="Y174" s="94">
        <f t="shared" si="38"/>
        <v>10</v>
      </c>
      <c r="Z174" s="94">
        <f t="shared" si="40"/>
        <v>10</v>
      </c>
      <c r="AA174" s="94">
        <f t="shared" si="40"/>
        <v>0</v>
      </c>
      <c r="AB174" s="118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</row>
    <row r="175" spans="1:87" ht="45.75" thickBot="1">
      <c r="A175" s="205" t="s">
        <v>274</v>
      </c>
      <c r="B175" s="93" t="s">
        <v>321</v>
      </c>
      <c r="C175" s="93" t="s">
        <v>10</v>
      </c>
      <c r="D175" s="93" t="s">
        <v>126</v>
      </c>
      <c r="E175" s="93">
        <v>5129700</v>
      </c>
      <c r="F175" s="93" t="s">
        <v>287</v>
      </c>
      <c r="G175" s="94"/>
      <c r="H175" s="94"/>
      <c r="I175" s="94"/>
      <c r="J175" s="94"/>
      <c r="K175" s="94"/>
      <c r="L175" s="94"/>
      <c r="M175" s="92"/>
      <c r="N175" s="92"/>
      <c r="O175" s="92"/>
      <c r="P175" s="94"/>
      <c r="Q175" s="94"/>
      <c r="R175" s="94"/>
      <c r="S175" s="94"/>
      <c r="T175" s="94"/>
      <c r="U175" s="94"/>
      <c r="V175" s="94"/>
      <c r="W175" s="94"/>
      <c r="X175" s="94"/>
      <c r="Y175" s="94">
        <v>10</v>
      </c>
      <c r="Z175" s="94">
        <v>10</v>
      </c>
      <c r="AA175" s="94"/>
      <c r="AB175" s="118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</row>
    <row r="176" spans="1:87" ht="15.75">
      <c r="A176" s="158" t="s">
        <v>0</v>
      </c>
      <c r="B176" s="157" t="s">
        <v>321</v>
      </c>
      <c r="C176" s="159" t="s">
        <v>206</v>
      </c>
      <c r="D176" s="159" t="s">
        <v>142</v>
      </c>
      <c r="E176" s="176" t="s">
        <v>130</v>
      </c>
      <c r="F176" s="159" t="s">
        <v>128</v>
      </c>
      <c r="G176" s="177"/>
      <c r="H176" s="167"/>
      <c r="I176" s="167"/>
      <c r="J176" s="177"/>
      <c r="K176" s="177"/>
      <c r="L176" s="177"/>
      <c r="M176" s="167"/>
      <c r="N176" s="167"/>
      <c r="O176" s="167"/>
      <c r="P176" s="177"/>
      <c r="Q176" s="177"/>
      <c r="R176" s="177"/>
      <c r="S176" s="177" t="e">
        <f aca="true" t="shared" si="41" ref="S176:AA180">S177</f>
        <v>#REF!</v>
      </c>
      <c r="T176" s="177" t="e">
        <f t="shared" si="41"/>
        <v>#REF!</v>
      </c>
      <c r="U176" s="177" t="e">
        <f t="shared" si="41"/>
        <v>#REF!</v>
      </c>
      <c r="V176" s="177" t="e">
        <f t="shared" si="41"/>
        <v>#REF!</v>
      </c>
      <c r="W176" s="177" t="e">
        <f t="shared" si="41"/>
        <v>#REF!</v>
      </c>
      <c r="X176" s="177" t="e">
        <f t="shared" si="41"/>
        <v>#REF!</v>
      </c>
      <c r="Y176" s="177">
        <f t="shared" si="41"/>
        <v>3</v>
      </c>
      <c r="Z176" s="177">
        <f t="shared" si="41"/>
        <v>3</v>
      </c>
      <c r="AA176" s="177">
        <f t="shared" si="41"/>
        <v>0</v>
      </c>
      <c r="AB176" s="118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</row>
    <row r="177" spans="1:87" ht="15.75">
      <c r="A177" s="42" t="s">
        <v>204</v>
      </c>
      <c r="B177" s="93" t="s">
        <v>321</v>
      </c>
      <c r="C177" s="93" t="s">
        <v>206</v>
      </c>
      <c r="D177" s="93" t="s">
        <v>127</v>
      </c>
      <c r="E177" s="93" t="s">
        <v>130</v>
      </c>
      <c r="F177" s="93" t="s">
        <v>128</v>
      </c>
      <c r="G177" s="94"/>
      <c r="H177" s="94"/>
      <c r="I177" s="94"/>
      <c r="J177" s="94"/>
      <c r="K177" s="94"/>
      <c r="L177" s="94"/>
      <c r="M177" s="92"/>
      <c r="N177" s="92"/>
      <c r="O177" s="92"/>
      <c r="P177" s="94"/>
      <c r="Q177" s="94"/>
      <c r="R177" s="94"/>
      <c r="S177" s="94" t="e">
        <f t="shared" si="41"/>
        <v>#REF!</v>
      </c>
      <c r="T177" s="94" t="e">
        <f t="shared" si="41"/>
        <v>#REF!</v>
      </c>
      <c r="U177" s="94" t="e">
        <f t="shared" si="41"/>
        <v>#REF!</v>
      </c>
      <c r="V177" s="94" t="e">
        <f t="shared" si="41"/>
        <v>#REF!</v>
      </c>
      <c r="W177" s="94" t="e">
        <f t="shared" si="41"/>
        <v>#REF!</v>
      </c>
      <c r="X177" s="94" t="e">
        <f t="shared" si="41"/>
        <v>#REF!</v>
      </c>
      <c r="Y177" s="94">
        <f t="shared" si="41"/>
        <v>3</v>
      </c>
      <c r="Z177" s="94">
        <f t="shared" si="41"/>
        <v>3</v>
      </c>
      <c r="AA177" s="94">
        <f t="shared" si="41"/>
        <v>0</v>
      </c>
      <c r="AB177" s="118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</row>
    <row r="178" spans="1:87" ht="15.75">
      <c r="A178" s="200" t="s">
        <v>0</v>
      </c>
      <c r="B178" s="93" t="s">
        <v>321</v>
      </c>
      <c r="C178" s="93" t="s">
        <v>206</v>
      </c>
      <c r="D178" s="93" t="s">
        <v>127</v>
      </c>
      <c r="E178" s="93" t="s">
        <v>261</v>
      </c>
      <c r="F178" s="93" t="s">
        <v>128</v>
      </c>
      <c r="G178" s="94">
        <v>280</v>
      </c>
      <c r="H178" s="94">
        <v>280</v>
      </c>
      <c r="I178" s="94"/>
      <c r="J178" s="94"/>
      <c r="K178" s="94"/>
      <c r="L178" s="94"/>
      <c r="M178" s="92">
        <v>280</v>
      </c>
      <c r="N178" s="92">
        <v>280</v>
      </c>
      <c r="O178" s="92">
        <v>0</v>
      </c>
      <c r="P178" s="94">
        <v>34</v>
      </c>
      <c r="Q178" s="94">
        <v>34</v>
      </c>
      <c r="R178" s="94"/>
      <c r="S178" s="94" t="e">
        <f>#REF!</f>
        <v>#REF!</v>
      </c>
      <c r="T178" s="94" t="e">
        <f>#REF!</f>
        <v>#REF!</v>
      </c>
      <c r="U178" s="94" t="e">
        <f>#REF!</f>
        <v>#REF!</v>
      </c>
      <c r="V178" s="94" t="e">
        <f>#REF!</f>
        <v>#REF!</v>
      </c>
      <c r="W178" s="94" t="e">
        <f>#REF!</f>
        <v>#REF!</v>
      </c>
      <c r="X178" s="94" t="e">
        <f>#REF!</f>
        <v>#REF!</v>
      </c>
      <c r="Y178" s="94">
        <f>Y179</f>
        <v>3</v>
      </c>
      <c r="Z178" s="94">
        <f t="shared" si="41"/>
        <v>3</v>
      </c>
      <c r="AA178" s="94">
        <f t="shared" si="41"/>
        <v>0</v>
      </c>
      <c r="AB178" s="118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</row>
    <row r="179" spans="1:87" ht="31.5">
      <c r="A179" s="200" t="s">
        <v>262</v>
      </c>
      <c r="B179" s="93" t="s">
        <v>321</v>
      </c>
      <c r="C179" s="93" t="s">
        <v>206</v>
      </c>
      <c r="D179" s="93" t="s">
        <v>127</v>
      </c>
      <c r="E179" s="93" t="s">
        <v>263</v>
      </c>
      <c r="F179" s="93" t="s">
        <v>128</v>
      </c>
      <c r="G179" s="94">
        <v>280</v>
      </c>
      <c r="H179" s="94">
        <v>280</v>
      </c>
      <c r="I179" s="94"/>
      <c r="J179" s="94"/>
      <c r="K179" s="94"/>
      <c r="L179" s="94"/>
      <c r="M179" s="92">
        <v>280</v>
      </c>
      <c r="N179" s="92">
        <v>280</v>
      </c>
      <c r="O179" s="92">
        <v>0</v>
      </c>
      <c r="P179" s="94">
        <v>34</v>
      </c>
      <c r="Q179" s="94">
        <v>34</v>
      </c>
      <c r="R179" s="94"/>
      <c r="S179" s="94" t="e">
        <f>#REF!</f>
        <v>#REF!</v>
      </c>
      <c r="T179" s="94" t="e">
        <f>#REF!</f>
        <v>#REF!</v>
      </c>
      <c r="U179" s="94" t="e">
        <f>#REF!</f>
        <v>#REF!</v>
      </c>
      <c r="V179" s="94" t="e">
        <f>#REF!</f>
        <v>#REF!</v>
      </c>
      <c r="W179" s="94" t="e">
        <f>#REF!</f>
        <v>#REF!</v>
      </c>
      <c r="X179" s="94" t="e">
        <f>#REF!</f>
        <v>#REF!</v>
      </c>
      <c r="Y179" s="94">
        <f>Y180</f>
        <v>3</v>
      </c>
      <c r="Z179" s="94">
        <f t="shared" si="41"/>
        <v>3</v>
      </c>
      <c r="AA179" s="94">
        <f t="shared" si="41"/>
        <v>0</v>
      </c>
      <c r="AB179" s="118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</row>
    <row r="180" spans="1:87" ht="47.25">
      <c r="A180" s="201" t="s">
        <v>205</v>
      </c>
      <c r="B180" s="93" t="s">
        <v>321</v>
      </c>
      <c r="C180" s="93" t="s">
        <v>206</v>
      </c>
      <c r="D180" s="93" t="s">
        <v>127</v>
      </c>
      <c r="E180" s="93" t="s">
        <v>264</v>
      </c>
      <c r="F180" s="93" t="s">
        <v>128</v>
      </c>
      <c r="G180" s="94"/>
      <c r="H180" s="94"/>
      <c r="I180" s="94"/>
      <c r="J180" s="94"/>
      <c r="K180" s="94"/>
      <c r="L180" s="94"/>
      <c r="M180" s="92"/>
      <c r="N180" s="92"/>
      <c r="O180" s="92"/>
      <c r="P180" s="94">
        <v>34</v>
      </c>
      <c r="Q180" s="94">
        <v>34</v>
      </c>
      <c r="R180" s="94"/>
      <c r="S180" s="94" t="e">
        <f>#REF!</f>
        <v>#REF!</v>
      </c>
      <c r="T180" s="94" t="e">
        <f>#REF!</f>
        <v>#REF!</v>
      </c>
      <c r="U180" s="94" t="e">
        <f>#REF!</f>
        <v>#REF!</v>
      </c>
      <c r="V180" s="94" t="e">
        <f>#REF!</f>
        <v>#REF!</v>
      </c>
      <c r="W180" s="94" t="e">
        <f>#REF!</f>
        <v>#REF!</v>
      </c>
      <c r="X180" s="94" t="e">
        <f>#REF!</f>
        <v>#REF!</v>
      </c>
      <c r="Y180" s="94">
        <f>Y181</f>
        <v>3</v>
      </c>
      <c r="Z180" s="94">
        <f t="shared" si="41"/>
        <v>3</v>
      </c>
      <c r="AA180" s="94">
        <f t="shared" si="41"/>
        <v>0</v>
      </c>
      <c r="AB180" s="118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</row>
    <row r="181" spans="1:87" ht="30.75" thickBot="1">
      <c r="A181" s="205" t="s">
        <v>271</v>
      </c>
      <c r="B181" s="93" t="s">
        <v>321</v>
      </c>
      <c r="C181" s="93" t="s">
        <v>206</v>
      </c>
      <c r="D181" s="93" t="s">
        <v>127</v>
      </c>
      <c r="E181" s="93" t="s">
        <v>264</v>
      </c>
      <c r="F181" s="93" t="s">
        <v>284</v>
      </c>
      <c r="G181" s="94"/>
      <c r="H181" s="94"/>
      <c r="I181" s="94"/>
      <c r="J181" s="94"/>
      <c r="K181" s="94"/>
      <c r="L181" s="94"/>
      <c r="M181" s="92"/>
      <c r="N181" s="92"/>
      <c r="O181" s="92"/>
      <c r="P181" s="94"/>
      <c r="Q181" s="94"/>
      <c r="R181" s="94"/>
      <c r="S181" s="94"/>
      <c r="T181" s="94"/>
      <c r="U181" s="94"/>
      <c r="V181" s="94"/>
      <c r="W181" s="94"/>
      <c r="X181" s="94"/>
      <c r="Y181" s="94">
        <f>Y182</f>
        <v>3</v>
      </c>
      <c r="Z181" s="94">
        <f>Z182</f>
        <v>3</v>
      </c>
      <c r="AA181" s="94">
        <f>AA182</f>
        <v>0</v>
      </c>
      <c r="AB181" s="118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</row>
    <row r="182" spans="1:87" ht="45.75" thickBot="1">
      <c r="A182" s="205" t="s">
        <v>272</v>
      </c>
      <c r="B182" s="93" t="s">
        <v>321</v>
      </c>
      <c r="C182" s="93" t="s">
        <v>206</v>
      </c>
      <c r="D182" s="93" t="s">
        <v>127</v>
      </c>
      <c r="E182" s="93" t="s">
        <v>264</v>
      </c>
      <c r="F182" s="93" t="s">
        <v>285</v>
      </c>
      <c r="G182" s="94"/>
      <c r="H182" s="94"/>
      <c r="I182" s="94"/>
      <c r="J182" s="94"/>
      <c r="K182" s="94"/>
      <c r="L182" s="94"/>
      <c r="M182" s="92"/>
      <c r="N182" s="92"/>
      <c r="O182" s="92"/>
      <c r="P182" s="94"/>
      <c r="Q182" s="94"/>
      <c r="R182" s="94"/>
      <c r="S182" s="94"/>
      <c r="T182" s="94"/>
      <c r="U182" s="94"/>
      <c r="V182" s="94"/>
      <c r="W182" s="94"/>
      <c r="X182" s="94"/>
      <c r="Y182" s="94">
        <f>Y183</f>
        <v>3</v>
      </c>
      <c r="Z182" s="94">
        <f>Z183</f>
        <v>3</v>
      </c>
      <c r="AA182" s="94">
        <f>AA183</f>
        <v>0</v>
      </c>
      <c r="AB182" s="118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</row>
    <row r="183" spans="1:87" ht="45.75" thickBot="1">
      <c r="A183" s="205" t="s">
        <v>274</v>
      </c>
      <c r="B183" s="93" t="s">
        <v>321</v>
      </c>
      <c r="C183" s="93" t="s">
        <v>206</v>
      </c>
      <c r="D183" s="93" t="s">
        <v>127</v>
      </c>
      <c r="E183" s="93" t="s">
        <v>264</v>
      </c>
      <c r="F183" s="93" t="s">
        <v>287</v>
      </c>
      <c r="G183" s="94"/>
      <c r="H183" s="94"/>
      <c r="I183" s="94"/>
      <c r="J183" s="94"/>
      <c r="K183" s="94"/>
      <c r="L183" s="94"/>
      <c r="M183" s="92"/>
      <c r="N183" s="92"/>
      <c r="O183" s="92"/>
      <c r="P183" s="94"/>
      <c r="Q183" s="94"/>
      <c r="R183" s="94"/>
      <c r="S183" s="94"/>
      <c r="T183" s="94"/>
      <c r="U183" s="94"/>
      <c r="V183" s="94"/>
      <c r="W183" s="94"/>
      <c r="X183" s="94"/>
      <c r="Y183" s="94">
        <v>3</v>
      </c>
      <c r="Z183" s="94">
        <v>3</v>
      </c>
      <c r="AA183" s="94"/>
      <c r="AB183" s="118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</row>
    <row r="184" spans="1:27" ht="15.75">
      <c r="A184" s="138"/>
      <c r="B184" s="93"/>
      <c r="C184" s="123"/>
      <c r="D184" s="123"/>
      <c r="E184" s="123"/>
      <c r="F184" s="123"/>
      <c r="G184" s="122"/>
      <c r="H184" s="122"/>
      <c r="I184" s="122"/>
      <c r="J184" s="122"/>
      <c r="K184" s="122"/>
      <c r="L184" s="122"/>
      <c r="M184" s="122"/>
      <c r="N184" s="122"/>
      <c r="O184" s="122"/>
      <c r="P184" s="99"/>
      <c r="Q184" s="99"/>
      <c r="R184" s="99"/>
      <c r="S184" s="99"/>
      <c r="T184" s="99"/>
      <c r="U184" s="99"/>
      <c r="V184" s="99"/>
      <c r="W184" s="124"/>
      <c r="X184" s="145"/>
      <c r="Y184" s="148"/>
      <c r="Z184" s="148"/>
      <c r="AA184" s="148"/>
    </row>
    <row r="185" spans="1:27" ht="15.75">
      <c r="A185" s="138" t="s">
        <v>19</v>
      </c>
      <c r="B185" s="93"/>
      <c r="C185" s="123"/>
      <c r="D185" s="123"/>
      <c r="E185" s="123"/>
      <c r="F185" s="123"/>
      <c r="G185" s="122"/>
      <c r="H185" s="122"/>
      <c r="I185" s="122"/>
      <c r="J185" s="122"/>
      <c r="K185" s="122"/>
      <c r="L185" s="122"/>
      <c r="M185" s="122"/>
      <c r="N185" s="122"/>
      <c r="O185" s="122"/>
      <c r="P185" s="99"/>
      <c r="Q185" s="99"/>
      <c r="R185" s="99"/>
      <c r="S185" s="100" t="e">
        <f>S19+#REF!+S87+#REF!+S122+#REF!+#REF!+#REF!+#REF!+#REF!+#REF!+#REF!</f>
        <v>#REF!</v>
      </c>
      <c r="T185" s="100" t="e">
        <f>T19+#REF!+T87+#REF!+T122+#REF!+#REF!+#REF!+#REF!+#REF!+#REF!+#REF!</f>
        <v>#REF!</v>
      </c>
      <c r="U185" s="99"/>
      <c r="V185" s="99"/>
      <c r="W185" s="124"/>
      <c r="X185" s="145"/>
      <c r="Y185" s="94">
        <f>Y176+Y169+Y142+Y87+Y69+Y19+Y80+Y164+Y104</f>
        <v>7232.98</v>
      </c>
      <c r="Z185" s="94">
        <f>Z176+Z169+Z142+Z87+Z69+Z19+Z80+Z164+Z104</f>
        <v>7137.79</v>
      </c>
      <c r="AA185" s="94">
        <f>AA176+AA169+AA142+AA87+AA69+AA19+AA80+AA164+AA108</f>
        <v>95.19</v>
      </c>
    </row>
    <row r="186" spans="1:27" ht="15.75">
      <c r="A186" s="122"/>
      <c r="B186" s="93"/>
      <c r="C186" s="123"/>
      <c r="D186" s="123"/>
      <c r="E186" s="123"/>
      <c r="F186" s="123"/>
      <c r="G186" s="122"/>
      <c r="H186" s="122"/>
      <c r="I186" s="122"/>
      <c r="J186" s="122"/>
      <c r="K186" s="122"/>
      <c r="L186" s="122"/>
      <c r="M186" s="122"/>
      <c r="N186" s="122"/>
      <c r="O186" s="122"/>
      <c r="P186" s="99"/>
      <c r="Q186" s="99"/>
      <c r="R186" s="99"/>
      <c r="S186" s="99"/>
      <c r="T186" s="100"/>
      <c r="U186" s="99"/>
      <c r="V186" s="99"/>
      <c r="W186" s="124"/>
      <c r="X186" s="145"/>
      <c r="Y186" s="144"/>
      <c r="Z186" s="148"/>
      <c r="AA186" s="148"/>
    </row>
    <row r="187" spans="1:27" ht="15.75">
      <c r="A187" s="180"/>
      <c r="B187" s="178"/>
      <c r="C187" s="181"/>
      <c r="D187" s="181"/>
      <c r="E187" s="181"/>
      <c r="F187" s="181"/>
      <c r="G187" s="180"/>
      <c r="H187" s="180"/>
      <c r="I187" s="180"/>
      <c r="J187" s="180"/>
      <c r="K187" s="180"/>
      <c r="L187" s="180"/>
      <c r="M187" s="180"/>
      <c r="N187" s="180"/>
      <c r="O187" s="180"/>
      <c r="P187" s="182"/>
      <c r="Q187" s="182"/>
      <c r="R187" s="182"/>
      <c r="S187" s="183"/>
      <c r="T187" s="183"/>
      <c r="U187" s="182"/>
      <c r="V187" s="182"/>
      <c r="W187" s="184"/>
      <c r="X187" s="185"/>
      <c r="Y187" s="186"/>
      <c r="Z187" s="186"/>
      <c r="AA187" s="186"/>
    </row>
    <row r="188" spans="1:27" ht="17.25">
      <c r="A188" s="268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ht="12.75">
      <c r="A189" s="267" t="s">
        <v>326</v>
      </c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</row>
    <row r="190" spans="1:27" ht="15.75">
      <c r="A190" s="187"/>
      <c r="B190" s="179"/>
      <c r="C190" s="188"/>
      <c r="D190" s="188"/>
      <c r="E190" s="188"/>
      <c r="F190" s="188"/>
      <c r="G190" s="187"/>
      <c r="H190" s="187"/>
      <c r="I190" s="187"/>
      <c r="J190" s="187"/>
      <c r="K190" s="187"/>
      <c r="L190" s="187"/>
      <c r="M190" s="187"/>
      <c r="N190" s="187"/>
      <c r="O190" s="187"/>
      <c r="P190" s="189"/>
      <c r="Q190" s="189"/>
      <c r="R190" s="189"/>
      <c r="S190" s="189"/>
      <c r="T190" s="189"/>
      <c r="U190" s="189"/>
      <c r="V190" s="189"/>
      <c r="W190" s="110"/>
      <c r="X190" s="146"/>
      <c r="Y190" s="192"/>
      <c r="Z190" s="192"/>
      <c r="AA190" s="192"/>
    </row>
    <row r="191" spans="1:27" ht="15.75">
      <c r="A191" s="187"/>
      <c r="B191" s="179"/>
      <c r="C191" s="188"/>
      <c r="D191" s="188"/>
      <c r="E191" s="188"/>
      <c r="F191" s="188"/>
      <c r="G191" s="187"/>
      <c r="H191" s="187"/>
      <c r="I191" s="187"/>
      <c r="J191" s="187"/>
      <c r="K191" s="187"/>
      <c r="L191" s="187"/>
      <c r="M191" s="187"/>
      <c r="N191" s="187"/>
      <c r="O191" s="187"/>
      <c r="P191" s="189"/>
      <c r="Q191" s="189"/>
      <c r="R191" s="189"/>
      <c r="S191" s="189"/>
      <c r="T191" s="190"/>
      <c r="U191" s="189"/>
      <c r="V191" s="189"/>
      <c r="W191" s="110"/>
      <c r="X191" s="146"/>
      <c r="Y191" s="191"/>
      <c r="Z191" s="192"/>
      <c r="AA191" s="192"/>
    </row>
    <row r="192" spans="1:27" ht="15.75">
      <c r="A192" s="187"/>
      <c r="B192" s="179"/>
      <c r="C192" s="188"/>
      <c r="D192" s="188"/>
      <c r="E192" s="188"/>
      <c r="F192" s="188"/>
      <c r="G192" s="187"/>
      <c r="H192" s="187"/>
      <c r="I192" s="187"/>
      <c r="J192" s="187"/>
      <c r="K192" s="187"/>
      <c r="L192" s="187"/>
      <c r="M192" s="187"/>
      <c r="N192" s="187"/>
      <c r="O192" s="187"/>
      <c r="P192" s="189"/>
      <c r="Q192" s="189"/>
      <c r="R192" s="189"/>
      <c r="S192" s="189"/>
      <c r="T192" s="189"/>
      <c r="U192" s="189"/>
      <c r="V192" s="189"/>
      <c r="W192" s="110"/>
      <c r="X192" s="146"/>
      <c r="Y192" s="192"/>
      <c r="Z192" s="192"/>
      <c r="AA192" s="192"/>
    </row>
    <row r="193" spans="1:27" ht="15.75">
      <c r="A193" s="187"/>
      <c r="B193" s="179"/>
      <c r="C193" s="188"/>
      <c r="D193" s="188"/>
      <c r="E193" s="188"/>
      <c r="F193" s="188"/>
      <c r="G193" s="187"/>
      <c r="H193" s="187"/>
      <c r="I193" s="187"/>
      <c r="J193" s="187"/>
      <c r="K193" s="187"/>
      <c r="L193" s="187"/>
      <c r="M193" s="187"/>
      <c r="N193" s="187"/>
      <c r="O193" s="187"/>
      <c r="P193" s="189"/>
      <c r="Q193" s="189"/>
      <c r="R193" s="189"/>
      <c r="S193" s="189"/>
      <c r="T193" s="190"/>
      <c r="U193" s="189"/>
      <c r="V193" s="189"/>
      <c r="W193" s="110"/>
      <c r="X193" s="146"/>
      <c r="Y193" s="192"/>
      <c r="Z193" s="192"/>
      <c r="AA193" s="192"/>
    </row>
    <row r="194" spans="1:27" ht="15.75">
      <c r="A194" s="102"/>
      <c r="B194" s="179"/>
      <c r="C194" s="101"/>
      <c r="D194" s="101"/>
      <c r="E194" s="101"/>
      <c r="F194" s="101"/>
      <c r="G194" s="102"/>
      <c r="H194" s="102"/>
      <c r="I194" s="102"/>
      <c r="J194" s="102"/>
      <c r="K194" s="102"/>
      <c r="L194" s="102"/>
      <c r="M194" s="102"/>
      <c r="N194" s="102"/>
      <c r="O194" s="102"/>
      <c r="P194" s="103"/>
      <c r="Q194" s="103"/>
      <c r="R194" s="103"/>
      <c r="S194" s="103"/>
      <c r="T194" s="103"/>
      <c r="U194" s="103"/>
      <c r="V194" s="103"/>
      <c r="W194" s="110"/>
      <c r="X194" s="146"/>
      <c r="Y194" s="104"/>
      <c r="Z194" s="104"/>
      <c r="AA194" s="104"/>
    </row>
    <row r="195" spans="1:27" ht="15.75">
      <c r="A195" s="102"/>
      <c r="B195" s="179"/>
      <c r="C195" s="101"/>
      <c r="D195" s="101"/>
      <c r="E195" s="101"/>
      <c r="F195" s="101"/>
      <c r="G195" s="102"/>
      <c r="H195" s="102"/>
      <c r="I195" s="102"/>
      <c r="J195" s="102"/>
      <c r="K195" s="102"/>
      <c r="L195" s="102"/>
      <c r="M195" s="102"/>
      <c r="N195" s="102"/>
      <c r="O195" s="102"/>
      <c r="P195" s="103"/>
      <c r="Q195" s="103"/>
      <c r="R195" s="103"/>
      <c r="S195" s="103"/>
      <c r="T195" s="103"/>
      <c r="U195" s="103"/>
      <c r="V195" s="103"/>
      <c r="W195" s="110"/>
      <c r="X195" s="146"/>
      <c r="Y195" s="104"/>
      <c r="Z195" s="104"/>
      <c r="AA195" s="104"/>
    </row>
    <row r="196" spans="1:27" ht="15.75">
      <c r="A196" s="102"/>
      <c r="B196" s="179"/>
      <c r="C196" s="101"/>
      <c r="D196" s="101"/>
      <c r="E196" s="101"/>
      <c r="F196" s="101"/>
      <c r="G196" s="102"/>
      <c r="H196" s="102"/>
      <c r="I196" s="102"/>
      <c r="J196" s="102"/>
      <c r="K196" s="102"/>
      <c r="L196" s="102"/>
      <c r="M196" s="102"/>
      <c r="N196" s="102"/>
      <c r="O196" s="102"/>
      <c r="P196" s="103"/>
      <c r="Q196" s="103"/>
      <c r="R196" s="103"/>
      <c r="S196" s="103"/>
      <c r="T196" s="103"/>
      <c r="U196" s="103"/>
      <c r="V196" s="103"/>
      <c r="W196" s="110"/>
      <c r="X196" s="146"/>
      <c r="Y196" s="104"/>
      <c r="Z196" s="104"/>
      <c r="AA196" s="104"/>
    </row>
    <row r="197" spans="1:27" ht="15.75">
      <c r="A197" s="102"/>
      <c r="B197" s="179"/>
      <c r="C197" s="101"/>
      <c r="D197" s="101"/>
      <c r="E197" s="101"/>
      <c r="F197" s="101"/>
      <c r="G197" s="102"/>
      <c r="H197" s="102"/>
      <c r="I197" s="102"/>
      <c r="J197" s="102"/>
      <c r="K197" s="102"/>
      <c r="L197" s="102"/>
      <c r="M197" s="102"/>
      <c r="N197" s="102"/>
      <c r="O197" s="102"/>
      <c r="P197" s="103"/>
      <c r="Q197" s="103"/>
      <c r="R197" s="103"/>
      <c r="S197" s="103"/>
      <c r="T197" s="103"/>
      <c r="U197" s="103"/>
      <c r="V197" s="103"/>
      <c r="W197" s="110"/>
      <c r="X197" s="146"/>
      <c r="Y197" s="104"/>
      <c r="Z197" s="104"/>
      <c r="AA197" s="104"/>
    </row>
    <row r="198" spans="1:27" ht="15.75">
      <c r="A198" s="102"/>
      <c r="B198" s="179"/>
      <c r="C198" s="101"/>
      <c r="D198" s="101"/>
      <c r="E198" s="101"/>
      <c r="F198" s="101"/>
      <c r="G198" s="102"/>
      <c r="H198" s="102"/>
      <c r="I198" s="102"/>
      <c r="J198" s="102"/>
      <c r="K198" s="102"/>
      <c r="L198" s="102"/>
      <c r="M198" s="102"/>
      <c r="N198" s="102"/>
      <c r="O198" s="102"/>
      <c r="P198" s="103"/>
      <c r="Q198" s="103"/>
      <c r="R198" s="103"/>
      <c r="S198" s="103"/>
      <c r="T198" s="103"/>
      <c r="U198" s="103"/>
      <c r="V198" s="103"/>
      <c r="W198" s="110"/>
      <c r="X198" s="146"/>
      <c r="Y198" s="104"/>
      <c r="Z198" s="104"/>
      <c r="AA198" s="104"/>
    </row>
    <row r="199" spans="1:27" ht="15.75">
      <c r="A199" s="102"/>
      <c r="B199" s="179"/>
      <c r="C199" s="101"/>
      <c r="D199" s="101"/>
      <c r="E199" s="101"/>
      <c r="F199" s="101"/>
      <c r="G199" s="102"/>
      <c r="H199" s="102"/>
      <c r="I199" s="102"/>
      <c r="J199" s="102"/>
      <c r="K199" s="102"/>
      <c r="L199" s="102"/>
      <c r="M199" s="102"/>
      <c r="N199" s="102"/>
      <c r="O199" s="102"/>
      <c r="P199" s="103"/>
      <c r="Q199" s="103"/>
      <c r="R199" s="103"/>
      <c r="S199" s="103"/>
      <c r="T199" s="103"/>
      <c r="U199" s="103"/>
      <c r="V199" s="103"/>
      <c r="W199" s="110"/>
      <c r="X199" s="146"/>
      <c r="Y199" s="104"/>
      <c r="Z199" s="104"/>
      <c r="AA199" s="104"/>
    </row>
    <row r="200" spans="1:27" ht="15.75">
      <c r="A200" s="102"/>
      <c r="B200" s="179"/>
      <c r="C200" s="101"/>
      <c r="D200" s="101"/>
      <c r="E200" s="101"/>
      <c r="F200" s="101"/>
      <c r="G200" s="102"/>
      <c r="H200" s="102"/>
      <c r="I200" s="102"/>
      <c r="J200" s="102"/>
      <c r="K200" s="102"/>
      <c r="L200" s="102"/>
      <c r="M200" s="102"/>
      <c r="N200" s="102"/>
      <c r="O200" s="102"/>
      <c r="P200" s="103"/>
      <c r="Q200" s="103"/>
      <c r="R200" s="103"/>
      <c r="S200" s="103"/>
      <c r="T200" s="103"/>
      <c r="U200" s="103"/>
      <c r="V200" s="103"/>
      <c r="W200" s="110"/>
      <c r="X200" s="146"/>
      <c r="Y200" s="104"/>
      <c r="Z200" s="104"/>
      <c r="AA200" s="104"/>
    </row>
    <row r="201" spans="1:27" ht="15.75">
      <c r="A201" s="102"/>
      <c r="B201" s="179"/>
      <c r="C201" s="101"/>
      <c r="D201" s="101"/>
      <c r="E201" s="101"/>
      <c r="F201" s="101"/>
      <c r="G201" s="102"/>
      <c r="H201" s="102"/>
      <c r="I201" s="102"/>
      <c r="J201" s="102"/>
      <c r="K201" s="102"/>
      <c r="L201" s="102"/>
      <c r="M201" s="102"/>
      <c r="N201" s="102"/>
      <c r="O201" s="102"/>
      <c r="P201" s="103"/>
      <c r="Q201" s="103"/>
      <c r="R201" s="103"/>
      <c r="S201" s="103"/>
      <c r="T201" s="103"/>
      <c r="U201" s="103"/>
      <c r="V201" s="103"/>
      <c r="W201" s="110"/>
      <c r="X201" s="146"/>
      <c r="Y201" s="104"/>
      <c r="Z201" s="104"/>
      <c r="AA201" s="104"/>
    </row>
    <row r="202" spans="1:27" ht="15.75">
      <c r="A202" s="102"/>
      <c r="B202" s="179"/>
      <c r="C202" s="101"/>
      <c r="D202" s="101"/>
      <c r="E202" s="101"/>
      <c r="F202" s="101"/>
      <c r="G202" s="102"/>
      <c r="H202" s="102"/>
      <c r="I202" s="102"/>
      <c r="J202" s="102"/>
      <c r="K202" s="102"/>
      <c r="L202" s="102"/>
      <c r="M202" s="102"/>
      <c r="N202" s="102"/>
      <c r="O202" s="102"/>
      <c r="P202" s="103"/>
      <c r="Q202" s="103"/>
      <c r="R202" s="103"/>
      <c r="S202" s="103"/>
      <c r="T202" s="103"/>
      <c r="U202" s="103"/>
      <c r="V202" s="103"/>
      <c r="W202" s="110"/>
      <c r="X202" s="146"/>
      <c r="Y202" s="104"/>
      <c r="Z202" s="104"/>
      <c r="AA202" s="104"/>
    </row>
    <row r="203" spans="1:27" ht="15.75">
      <c r="A203" s="102"/>
      <c r="B203" s="101"/>
      <c r="C203" s="101"/>
      <c r="D203" s="101"/>
      <c r="E203" s="101"/>
      <c r="F203" s="101"/>
      <c r="G203" s="102"/>
      <c r="H203" s="102"/>
      <c r="I203" s="102"/>
      <c r="J203" s="102"/>
      <c r="K203" s="102"/>
      <c r="L203" s="102"/>
      <c r="M203" s="102"/>
      <c r="N203" s="102"/>
      <c r="O203" s="102"/>
      <c r="P203" s="103"/>
      <c r="Q203" s="103"/>
      <c r="R203" s="103"/>
      <c r="S203" s="103"/>
      <c r="T203" s="103"/>
      <c r="U203" s="103"/>
      <c r="V203" s="103"/>
      <c r="W203" s="110"/>
      <c r="X203" s="146"/>
      <c r="Y203" s="104"/>
      <c r="Z203" s="104"/>
      <c r="AA203" s="104"/>
    </row>
    <row r="204" spans="1:27" ht="15.75">
      <c r="A204" s="102"/>
      <c r="B204" s="101"/>
      <c r="C204" s="101"/>
      <c r="D204" s="101"/>
      <c r="E204" s="101"/>
      <c r="F204" s="101"/>
      <c r="G204" s="102"/>
      <c r="H204" s="102"/>
      <c r="I204" s="102"/>
      <c r="J204" s="102"/>
      <c r="K204" s="102"/>
      <c r="L204" s="102"/>
      <c r="M204" s="102"/>
      <c r="N204" s="102"/>
      <c r="O204" s="102"/>
      <c r="P204" s="103"/>
      <c r="Q204" s="103"/>
      <c r="R204" s="103"/>
      <c r="S204" s="103"/>
      <c r="T204" s="103"/>
      <c r="U204" s="103"/>
      <c r="V204" s="103"/>
      <c r="W204" s="110"/>
      <c r="X204" s="146"/>
      <c r="Y204" s="104"/>
      <c r="Z204" s="104"/>
      <c r="AA204" s="104"/>
    </row>
    <row r="205" spans="1:27" ht="15.75">
      <c r="A205" s="102"/>
      <c r="B205" s="101"/>
      <c r="C205" s="101"/>
      <c r="D205" s="101"/>
      <c r="E205" s="101"/>
      <c r="F205" s="101"/>
      <c r="G205" s="102"/>
      <c r="H205" s="102"/>
      <c r="I205" s="102"/>
      <c r="J205" s="102"/>
      <c r="K205" s="102"/>
      <c r="L205" s="102"/>
      <c r="M205" s="102"/>
      <c r="N205" s="102"/>
      <c r="O205" s="102"/>
      <c r="P205" s="103"/>
      <c r="Q205" s="103"/>
      <c r="R205" s="103"/>
      <c r="S205" s="103"/>
      <c r="T205" s="103"/>
      <c r="U205" s="103"/>
      <c r="V205" s="103"/>
      <c r="W205" s="110"/>
      <c r="X205" s="146"/>
      <c r="Y205" s="104"/>
      <c r="Z205" s="104"/>
      <c r="AA205" s="104"/>
    </row>
    <row r="206" spans="1:27" ht="15.75">
      <c r="A206" s="102"/>
      <c r="B206" s="101"/>
      <c r="C206" s="101"/>
      <c r="D206" s="101"/>
      <c r="E206" s="101"/>
      <c r="F206" s="101"/>
      <c r="G206" s="102"/>
      <c r="H206" s="102"/>
      <c r="I206" s="102"/>
      <c r="J206" s="102"/>
      <c r="K206" s="102"/>
      <c r="L206" s="102"/>
      <c r="M206" s="102"/>
      <c r="N206" s="102"/>
      <c r="O206" s="102"/>
      <c r="P206" s="103"/>
      <c r="Q206" s="103"/>
      <c r="R206" s="103"/>
      <c r="S206" s="103"/>
      <c r="T206" s="103"/>
      <c r="U206" s="103"/>
      <c r="V206" s="103"/>
      <c r="W206" s="110"/>
      <c r="X206" s="146"/>
      <c r="Y206" s="104"/>
      <c r="Z206" s="104"/>
      <c r="AA206" s="104"/>
    </row>
    <row r="207" spans="1:27" ht="15.75">
      <c r="A207" s="102"/>
      <c r="B207" s="101"/>
      <c r="C207" s="101"/>
      <c r="D207" s="101"/>
      <c r="E207" s="101"/>
      <c r="F207" s="101"/>
      <c r="G207" s="102"/>
      <c r="H207" s="102"/>
      <c r="I207" s="102"/>
      <c r="J207" s="102"/>
      <c r="K207" s="102"/>
      <c r="L207" s="102"/>
      <c r="M207" s="102"/>
      <c r="N207" s="102"/>
      <c r="O207" s="102"/>
      <c r="P207" s="103"/>
      <c r="Q207" s="103"/>
      <c r="R207" s="103"/>
      <c r="S207" s="103"/>
      <c r="T207" s="103"/>
      <c r="U207" s="103"/>
      <c r="V207" s="103"/>
      <c r="W207" s="110"/>
      <c r="X207" s="146"/>
      <c r="Y207" s="104"/>
      <c r="Z207" s="104"/>
      <c r="AA207" s="104"/>
    </row>
    <row r="208" spans="1:27" ht="15.75">
      <c r="A208" s="102"/>
      <c r="B208" s="101"/>
      <c r="C208" s="101"/>
      <c r="D208" s="101"/>
      <c r="E208" s="101"/>
      <c r="F208" s="101"/>
      <c r="G208" s="102"/>
      <c r="H208" s="102"/>
      <c r="I208" s="102"/>
      <c r="J208" s="102"/>
      <c r="K208" s="102"/>
      <c r="L208" s="102"/>
      <c r="M208" s="102"/>
      <c r="N208" s="102"/>
      <c r="O208" s="102"/>
      <c r="P208" s="103"/>
      <c r="Q208" s="103"/>
      <c r="R208" s="103"/>
      <c r="S208" s="103"/>
      <c r="T208" s="103"/>
      <c r="U208" s="103"/>
      <c r="V208" s="103"/>
      <c r="W208" s="110"/>
      <c r="X208" s="146"/>
      <c r="Y208" s="104"/>
      <c r="Z208" s="104"/>
      <c r="AA208" s="104"/>
    </row>
    <row r="209" spans="1:27" ht="15.75">
      <c r="A209" s="102"/>
      <c r="B209" s="101"/>
      <c r="C209" s="101"/>
      <c r="D209" s="101"/>
      <c r="E209" s="101"/>
      <c r="F209" s="101"/>
      <c r="G209" s="102"/>
      <c r="H209" s="102"/>
      <c r="I209" s="102"/>
      <c r="J209" s="102"/>
      <c r="K209" s="102"/>
      <c r="L209" s="102"/>
      <c r="M209" s="102"/>
      <c r="N209" s="102"/>
      <c r="O209" s="102"/>
      <c r="P209" s="103"/>
      <c r="Q209" s="103"/>
      <c r="R209" s="103"/>
      <c r="S209" s="103"/>
      <c r="T209" s="103"/>
      <c r="U209" s="103"/>
      <c r="V209" s="103"/>
      <c r="W209" s="110"/>
      <c r="X209" s="146"/>
      <c r="Y209" s="104"/>
      <c r="Z209" s="104"/>
      <c r="AA209" s="104"/>
    </row>
    <row r="210" spans="1:27" ht="15.75">
      <c r="A210" s="102"/>
      <c r="B210" s="101"/>
      <c r="C210" s="101"/>
      <c r="D210" s="101"/>
      <c r="E210" s="101"/>
      <c r="F210" s="101"/>
      <c r="G210" s="102"/>
      <c r="H210" s="102"/>
      <c r="I210" s="102"/>
      <c r="J210" s="102"/>
      <c r="K210" s="102"/>
      <c r="L210" s="102"/>
      <c r="M210" s="102"/>
      <c r="N210" s="102"/>
      <c r="O210" s="102"/>
      <c r="P210" s="103"/>
      <c r="Q210" s="103"/>
      <c r="R210" s="103"/>
      <c r="S210" s="103"/>
      <c r="T210" s="103"/>
      <c r="U210" s="103"/>
      <c r="V210" s="103"/>
      <c r="W210" s="110"/>
      <c r="X210" s="146"/>
      <c r="Y210" s="104"/>
      <c r="Z210" s="104"/>
      <c r="AA210" s="104"/>
    </row>
    <row r="211" spans="1:27" ht="15.75">
      <c r="A211" s="102"/>
      <c r="B211" s="101"/>
      <c r="C211" s="101"/>
      <c r="D211" s="101"/>
      <c r="E211" s="101"/>
      <c r="F211" s="101"/>
      <c r="G211" s="102"/>
      <c r="H211" s="102"/>
      <c r="I211" s="102"/>
      <c r="J211" s="102"/>
      <c r="K211" s="102"/>
      <c r="L211" s="102"/>
      <c r="M211" s="102"/>
      <c r="N211" s="102"/>
      <c r="O211" s="102"/>
      <c r="P211" s="103"/>
      <c r="Q211" s="103"/>
      <c r="R211" s="103"/>
      <c r="S211" s="103"/>
      <c r="T211" s="103"/>
      <c r="U211" s="103"/>
      <c r="V211" s="103"/>
      <c r="W211" s="110"/>
      <c r="X211" s="146"/>
      <c r="Y211" s="104"/>
      <c r="Z211" s="104"/>
      <c r="AA211" s="104"/>
    </row>
    <row r="212" spans="1:27" ht="15.75">
      <c r="A212" s="102"/>
      <c r="B212" s="101"/>
      <c r="C212" s="101"/>
      <c r="D212" s="101"/>
      <c r="E212" s="101"/>
      <c r="F212" s="101"/>
      <c r="G212" s="102"/>
      <c r="H212" s="102"/>
      <c r="I212" s="102"/>
      <c r="J212" s="102"/>
      <c r="K212" s="102"/>
      <c r="L212" s="102"/>
      <c r="M212" s="102"/>
      <c r="N212" s="102"/>
      <c r="O212" s="102"/>
      <c r="P212" s="103"/>
      <c r="Q212" s="103"/>
      <c r="R212" s="103"/>
      <c r="S212" s="103"/>
      <c r="T212" s="103"/>
      <c r="U212" s="103"/>
      <c r="V212" s="103"/>
      <c r="W212" s="110"/>
      <c r="X212" s="146"/>
      <c r="Y212" s="104"/>
      <c r="Z212" s="104"/>
      <c r="AA212" s="104"/>
    </row>
    <row r="213" spans="1:27" ht="15.75">
      <c r="A213" s="102"/>
      <c r="B213" s="101"/>
      <c r="C213" s="101"/>
      <c r="D213" s="101"/>
      <c r="E213" s="101"/>
      <c r="F213" s="101"/>
      <c r="G213" s="102"/>
      <c r="H213" s="102"/>
      <c r="I213" s="102"/>
      <c r="J213" s="102"/>
      <c r="K213" s="102"/>
      <c r="L213" s="102"/>
      <c r="M213" s="102"/>
      <c r="N213" s="102"/>
      <c r="O213" s="102"/>
      <c r="P213" s="103"/>
      <c r="Q213" s="103"/>
      <c r="R213" s="103"/>
      <c r="S213" s="103"/>
      <c r="T213" s="103"/>
      <c r="U213" s="103"/>
      <c r="V213" s="103"/>
      <c r="W213" s="110"/>
      <c r="X213" s="146"/>
      <c r="Y213" s="104"/>
      <c r="Z213" s="104"/>
      <c r="AA213" s="104"/>
    </row>
    <row r="214" spans="1:27" ht="15.75">
      <c r="A214" s="102"/>
      <c r="B214" s="101"/>
      <c r="C214" s="101"/>
      <c r="D214" s="101"/>
      <c r="E214" s="101"/>
      <c r="F214" s="101"/>
      <c r="G214" s="102"/>
      <c r="H214" s="102"/>
      <c r="I214" s="102"/>
      <c r="J214" s="102"/>
      <c r="K214" s="102"/>
      <c r="L214" s="102"/>
      <c r="M214" s="102"/>
      <c r="N214" s="102"/>
      <c r="O214" s="102"/>
      <c r="P214" s="103"/>
      <c r="Q214" s="103"/>
      <c r="R214" s="103"/>
      <c r="S214" s="103"/>
      <c r="T214" s="103"/>
      <c r="U214" s="103"/>
      <c r="V214" s="103"/>
      <c r="W214" s="110"/>
      <c r="X214" s="146"/>
      <c r="Y214" s="104"/>
      <c r="Z214" s="104"/>
      <c r="AA214" s="104"/>
    </row>
    <row r="215" spans="1:27" ht="15.75">
      <c r="A215" s="102"/>
      <c r="B215" s="101"/>
      <c r="C215" s="101"/>
      <c r="D215" s="101"/>
      <c r="E215" s="101"/>
      <c r="F215" s="101"/>
      <c r="G215" s="102"/>
      <c r="H215" s="102"/>
      <c r="I215" s="102"/>
      <c r="J215" s="102"/>
      <c r="K215" s="102"/>
      <c r="L215" s="102"/>
      <c r="M215" s="102"/>
      <c r="N215" s="102"/>
      <c r="O215" s="102"/>
      <c r="P215" s="103"/>
      <c r="Q215" s="103"/>
      <c r="R215" s="103"/>
      <c r="S215" s="103"/>
      <c r="T215" s="103"/>
      <c r="U215" s="103"/>
      <c r="V215" s="103"/>
      <c r="W215" s="103"/>
      <c r="X215" s="146"/>
      <c r="Y215" s="104"/>
      <c r="Z215" s="104"/>
      <c r="AA215" s="104"/>
    </row>
    <row r="216" spans="1:27" ht="15.75">
      <c r="A216" s="104"/>
      <c r="B216" s="105"/>
      <c r="C216" s="105"/>
      <c r="D216" s="105"/>
      <c r="E216" s="105"/>
      <c r="F216" s="105"/>
      <c r="G216" s="106"/>
      <c r="H216" s="106"/>
      <c r="I216" s="106"/>
      <c r="J216" s="104"/>
      <c r="K216" s="104"/>
      <c r="L216" s="104"/>
      <c r="M216" s="102"/>
      <c r="N216" s="102"/>
      <c r="O216" s="104"/>
      <c r="P216" s="107"/>
      <c r="Q216" s="107"/>
      <c r="R216" s="107"/>
      <c r="S216" s="107"/>
      <c r="T216" s="107"/>
      <c r="U216" s="107"/>
      <c r="V216" s="107"/>
      <c r="W216" s="107"/>
      <c r="X216" s="146"/>
      <c r="Y216" s="104"/>
      <c r="Z216" s="104"/>
      <c r="AA216" s="104"/>
    </row>
    <row r="217" spans="1:27" ht="15.75">
      <c r="A217" s="104"/>
      <c r="B217" s="105"/>
      <c r="C217" s="105"/>
      <c r="D217" s="105"/>
      <c r="E217" s="105"/>
      <c r="F217" s="105"/>
      <c r="G217" s="106"/>
      <c r="H217" s="106"/>
      <c r="I217" s="106"/>
      <c r="J217" s="104"/>
      <c r="K217" s="104"/>
      <c r="L217" s="104"/>
      <c r="M217" s="102"/>
      <c r="N217" s="102"/>
      <c r="O217" s="104"/>
      <c r="P217" s="107"/>
      <c r="Q217" s="107"/>
      <c r="R217" s="107"/>
      <c r="S217" s="107"/>
      <c r="T217" s="107"/>
      <c r="U217" s="107"/>
      <c r="V217" s="107"/>
      <c r="W217" s="107"/>
      <c r="X217" s="146"/>
      <c r="Y217" s="104"/>
      <c r="Z217" s="104"/>
      <c r="AA217" s="104"/>
    </row>
    <row r="218" spans="1:27" ht="15.75">
      <c r="A218" s="104"/>
      <c r="B218" s="105"/>
      <c r="C218" s="105"/>
      <c r="D218" s="105"/>
      <c r="E218" s="105"/>
      <c r="F218" s="105"/>
      <c r="G218" s="106"/>
      <c r="H218" s="106"/>
      <c r="I218" s="106"/>
      <c r="J218" s="104"/>
      <c r="K218" s="104"/>
      <c r="L218" s="104"/>
      <c r="M218" s="102"/>
      <c r="N218" s="102"/>
      <c r="O218" s="104"/>
      <c r="P218" s="107"/>
      <c r="Q218" s="107"/>
      <c r="R218" s="107"/>
      <c r="S218" s="107"/>
      <c r="T218" s="107"/>
      <c r="U218" s="107"/>
      <c r="V218" s="107"/>
      <c r="W218" s="107"/>
      <c r="X218" s="146"/>
      <c r="Y218" s="104"/>
      <c r="Z218" s="104"/>
      <c r="AA218" s="104"/>
    </row>
    <row r="219" spans="1:27" ht="15.75">
      <c r="A219" s="104"/>
      <c r="B219" s="105"/>
      <c r="C219" s="105"/>
      <c r="D219" s="105"/>
      <c r="E219" s="105"/>
      <c r="F219" s="105"/>
      <c r="G219" s="106"/>
      <c r="H219" s="106"/>
      <c r="I219" s="106"/>
      <c r="J219" s="104"/>
      <c r="K219" s="104"/>
      <c r="L219" s="104"/>
      <c r="M219" s="102"/>
      <c r="N219" s="102"/>
      <c r="O219" s="104"/>
      <c r="P219" s="107"/>
      <c r="Q219" s="107"/>
      <c r="R219" s="107"/>
      <c r="S219" s="107"/>
      <c r="T219" s="107"/>
      <c r="U219" s="107"/>
      <c r="V219" s="107"/>
      <c r="W219" s="107"/>
      <c r="X219" s="146"/>
      <c r="Y219" s="104"/>
      <c r="Z219" s="104"/>
      <c r="AA219" s="104"/>
    </row>
    <row r="220" spans="1:27" ht="15.75">
      <c r="A220" s="104"/>
      <c r="B220" s="105"/>
      <c r="C220" s="105"/>
      <c r="D220" s="105"/>
      <c r="E220" s="105"/>
      <c r="F220" s="105"/>
      <c r="G220" s="106"/>
      <c r="H220" s="106"/>
      <c r="I220" s="106"/>
      <c r="J220" s="104"/>
      <c r="K220" s="104"/>
      <c r="L220" s="104"/>
      <c r="M220" s="102"/>
      <c r="N220" s="102"/>
      <c r="O220" s="104"/>
      <c r="P220" s="107"/>
      <c r="Q220" s="107"/>
      <c r="R220" s="107"/>
      <c r="S220" s="107"/>
      <c r="T220" s="107"/>
      <c r="U220" s="107"/>
      <c r="V220" s="107"/>
      <c r="W220" s="107"/>
      <c r="X220" s="146"/>
      <c r="Y220" s="104"/>
      <c r="Z220" s="104"/>
      <c r="AA220" s="104"/>
    </row>
    <row r="221" spans="1:27" ht="15.75">
      <c r="A221" s="104"/>
      <c r="B221" s="105"/>
      <c r="C221" s="105"/>
      <c r="D221" s="105"/>
      <c r="E221" s="105"/>
      <c r="F221" s="105"/>
      <c r="G221" s="106"/>
      <c r="H221" s="106"/>
      <c r="I221" s="106"/>
      <c r="J221" s="104"/>
      <c r="K221" s="104"/>
      <c r="L221" s="104"/>
      <c r="M221" s="102"/>
      <c r="N221" s="102"/>
      <c r="O221" s="104"/>
      <c r="P221" s="107"/>
      <c r="Q221" s="107"/>
      <c r="R221" s="107"/>
      <c r="S221" s="107"/>
      <c r="T221" s="107"/>
      <c r="U221" s="107"/>
      <c r="V221" s="107"/>
      <c r="W221" s="107"/>
      <c r="X221" s="146"/>
      <c r="Y221" s="104"/>
      <c r="Z221" s="104"/>
      <c r="AA221" s="104"/>
    </row>
    <row r="222" spans="1:27" ht="15.75">
      <c r="A222" s="104"/>
      <c r="B222" s="105"/>
      <c r="C222" s="105"/>
      <c r="D222" s="105"/>
      <c r="E222" s="105"/>
      <c r="F222" s="105"/>
      <c r="G222" s="106"/>
      <c r="H222" s="106"/>
      <c r="I222" s="106"/>
      <c r="J222" s="104"/>
      <c r="K222" s="104"/>
      <c r="L222" s="104"/>
      <c r="M222" s="102"/>
      <c r="N222" s="102"/>
      <c r="O222" s="104"/>
      <c r="P222" s="107"/>
      <c r="Q222" s="107"/>
      <c r="R222" s="107"/>
      <c r="S222" s="107"/>
      <c r="T222" s="107"/>
      <c r="U222" s="107"/>
      <c r="V222" s="107"/>
      <c r="W222" s="107"/>
      <c r="X222" s="146"/>
      <c r="Y222" s="104"/>
      <c r="Z222" s="104"/>
      <c r="AA222" s="104"/>
    </row>
    <row r="223" spans="1:27" ht="15.75">
      <c r="A223" s="104"/>
      <c r="B223" s="105"/>
      <c r="C223" s="105"/>
      <c r="D223" s="105"/>
      <c r="E223" s="105"/>
      <c r="F223" s="105"/>
      <c r="G223" s="106"/>
      <c r="H223" s="106"/>
      <c r="I223" s="106"/>
      <c r="J223" s="104"/>
      <c r="K223" s="104"/>
      <c r="L223" s="104"/>
      <c r="M223" s="102"/>
      <c r="N223" s="102"/>
      <c r="O223" s="104"/>
      <c r="P223" s="107"/>
      <c r="Q223" s="107"/>
      <c r="R223" s="107"/>
      <c r="S223" s="107"/>
      <c r="T223" s="107"/>
      <c r="U223" s="107"/>
      <c r="V223" s="107"/>
      <c r="W223" s="107"/>
      <c r="X223" s="146"/>
      <c r="Y223" s="104"/>
      <c r="Z223" s="104"/>
      <c r="AA223" s="104"/>
    </row>
    <row r="224" spans="1:27" ht="15.75">
      <c r="A224" s="104"/>
      <c r="B224" s="105"/>
      <c r="C224" s="105"/>
      <c r="D224" s="105"/>
      <c r="E224" s="105"/>
      <c r="F224" s="105"/>
      <c r="G224" s="106"/>
      <c r="H224" s="106"/>
      <c r="I224" s="106"/>
      <c r="J224" s="104"/>
      <c r="K224" s="104"/>
      <c r="L224" s="104"/>
      <c r="M224" s="102"/>
      <c r="N224" s="102"/>
      <c r="O224" s="104"/>
      <c r="P224" s="107"/>
      <c r="Q224" s="107"/>
      <c r="R224" s="107"/>
      <c r="S224" s="107"/>
      <c r="T224" s="107"/>
      <c r="U224" s="107"/>
      <c r="V224" s="107"/>
      <c r="W224" s="107"/>
      <c r="X224" s="146"/>
      <c r="Y224" s="104"/>
      <c r="Z224" s="104"/>
      <c r="AA224" s="104"/>
    </row>
    <row r="225" spans="1:27" ht="15.75">
      <c r="A225" s="104"/>
      <c r="B225" s="105"/>
      <c r="C225" s="105"/>
      <c r="D225" s="105"/>
      <c r="E225" s="105"/>
      <c r="F225" s="105"/>
      <c r="G225" s="106"/>
      <c r="H225" s="106"/>
      <c r="I225" s="106"/>
      <c r="J225" s="104"/>
      <c r="K225" s="104"/>
      <c r="L225" s="104"/>
      <c r="M225" s="102"/>
      <c r="N225" s="102"/>
      <c r="O225" s="104"/>
      <c r="P225" s="107"/>
      <c r="Q225" s="107"/>
      <c r="R225" s="107"/>
      <c r="S225" s="107"/>
      <c r="T225" s="107"/>
      <c r="U225" s="107"/>
      <c r="V225" s="107"/>
      <c r="W225" s="107"/>
      <c r="X225" s="146"/>
      <c r="Y225" s="104"/>
      <c r="Z225" s="104"/>
      <c r="AA225" s="104"/>
    </row>
    <row r="226" spans="1:27" ht="15.75">
      <c r="A226" s="104"/>
      <c r="B226" s="105"/>
      <c r="C226" s="105"/>
      <c r="D226" s="105"/>
      <c r="E226" s="105"/>
      <c r="F226" s="105"/>
      <c r="G226" s="106"/>
      <c r="H226" s="106"/>
      <c r="I226" s="106"/>
      <c r="J226" s="104"/>
      <c r="K226" s="104"/>
      <c r="L226" s="104"/>
      <c r="M226" s="102"/>
      <c r="N226" s="102"/>
      <c r="O226" s="104"/>
      <c r="P226" s="107"/>
      <c r="Q226" s="107"/>
      <c r="R226" s="107"/>
      <c r="S226" s="107"/>
      <c r="T226" s="107"/>
      <c r="U226" s="107"/>
      <c r="V226" s="107"/>
      <c r="W226" s="107"/>
      <c r="X226" s="146"/>
      <c r="Y226" s="104"/>
      <c r="Z226" s="104"/>
      <c r="AA226" s="104"/>
    </row>
    <row r="227" spans="1:27" ht="15.75">
      <c r="A227" s="104"/>
      <c r="B227" s="105"/>
      <c r="C227" s="105"/>
      <c r="D227" s="105"/>
      <c r="E227" s="105"/>
      <c r="F227" s="105"/>
      <c r="G227" s="106"/>
      <c r="H227" s="106"/>
      <c r="I227" s="106"/>
      <c r="J227" s="104"/>
      <c r="K227" s="104"/>
      <c r="L227" s="104"/>
      <c r="M227" s="102"/>
      <c r="N227" s="102"/>
      <c r="O227" s="104"/>
      <c r="P227" s="107"/>
      <c r="Q227" s="107"/>
      <c r="R227" s="107"/>
      <c r="S227" s="107"/>
      <c r="T227" s="107"/>
      <c r="U227" s="107"/>
      <c r="V227" s="107"/>
      <c r="W227" s="107"/>
      <c r="X227" s="146"/>
      <c r="Y227" s="104"/>
      <c r="Z227" s="104"/>
      <c r="AA227" s="104"/>
    </row>
    <row r="228" spans="1:27" ht="15.75">
      <c r="A228" s="104"/>
      <c r="B228" s="105"/>
      <c r="C228" s="105"/>
      <c r="D228" s="105"/>
      <c r="E228" s="105"/>
      <c r="F228" s="105"/>
      <c r="G228" s="106"/>
      <c r="H228" s="106"/>
      <c r="I228" s="106"/>
      <c r="J228" s="104"/>
      <c r="K228" s="104"/>
      <c r="L228" s="104"/>
      <c r="M228" s="102"/>
      <c r="N228" s="102"/>
      <c r="O228" s="104"/>
      <c r="P228" s="107"/>
      <c r="Q228" s="107"/>
      <c r="R228" s="107"/>
      <c r="S228" s="107"/>
      <c r="T228" s="107"/>
      <c r="U228" s="107"/>
      <c r="V228" s="107"/>
      <c r="W228" s="107"/>
      <c r="X228" s="146"/>
      <c r="Y228" s="104"/>
      <c r="Z228" s="104"/>
      <c r="AA228" s="104"/>
    </row>
    <row r="229" spans="1:27" ht="15.75">
      <c r="A229" s="104"/>
      <c r="B229" s="105"/>
      <c r="C229" s="105"/>
      <c r="D229" s="105"/>
      <c r="E229" s="105"/>
      <c r="F229" s="105"/>
      <c r="G229" s="106"/>
      <c r="H229" s="106"/>
      <c r="I229" s="106"/>
      <c r="J229" s="104"/>
      <c r="K229" s="104"/>
      <c r="L229" s="104"/>
      <c r="M229" s="102"/>
      <c r="N229" s="102"/>
      <c r="O229" s="104"/>
      <c r="P229" s="107"/>
      <c r="Q229" s="107"/>
      <c r="R229" s="107"/>
      <c r="S229" s="107"/>
      <c r="T229" s="107"/>
      <c r="U229" s="107"/>
      <c r="V229" s="107"/>
      <c r="W229" s="107"/>
      <c r="X229" s="146"/>
      <c r="Y229" s="104"/>
      <c r="Z229" s="104"/>
      <c r="AA229" s="104"/>
    </row>
    <row r="230" spans="1:27" ht="15.75">
      <c r="A230" s="104"/>
      <c r="B230" s="105"/>
      <c r="C230" s="105"/>
      <c r="D230" s="105"/>
      <c r="E230" s="105"/>
      <c r="F230" s="105"/>
      <c r="G230" s="106"/>
      <c r="H230" s="106"/>
      <c r="I230" s="106"/>
      <c r="J230" s="104"/>
      <c r="K230" s="104"/>
      <c r="L230" s="104"/>
      <c r="M230" s="102"/>
      <c r="N230" s="102"/>
      <c r="O230" s="104"/>
      <c r="P230" s="107"/>
      <c r="Q230" s="107"/>
      <c r="R230" s="107"/>
      <c r="S230" s="107"/>
      <c r="T230" s="107"/>
      <c r="U230" s="107"/>
      <c r="V230" s="107"/>
      <c r="W230" s="107"/>
      <c r="X230" s="146"/>
      <c r="Y230" s="104"/>
      <c r="Z230" s="104"/>
      <c r="AA230" s="104"/>
    </row>
    <row r="231" spans="1:27" ht="15.75">
      <c r="A231" s="104"/>
      <c r="B231" s="104"/>
      <c r="C231" s="105"/>
      <c r="D231" s="105"/>
      <c r="E231" s="105"/>
      <c r="F231" s="105"/>
      <c r="G231" s="106"/>
      <c r="H231" s="106"/>
      <c r="I231" s="106"/>
      <c r="J231" s="104"/>
      <c r="K231" s="104"/>
      <c r="L231" s="104"/>
      <c r="M231" s="102"/>
      <c r="N231" s="102"/>
      <c r="O231" s="104"/>
      <c r="P231" s="107"/>
      <c r="Q231" s="107"/>
      <c r="R231" s="107"/>
      <c r="S231" s="107"/>
      <c r="T231" s="107"/>
      <c r="U231" s="107"/>
      <c r="V231" s="107"/>
      <c r="W231" s="107"/>
      <c r="X231" s="146"/>
      <c r="Y231" s="104"/>
      <c r="Z231" s="104"/>
      <c r="AA231" s="104"/>
    </row>
    <row r="232" spans="1:27" ht="15.75">
      <c r="A232" s="104"/>
      <c r="B232" s="104"/>
      <c r="C232" s="105"/>
      <c r="D232" s="105"/>
      <c r="E232" s="105"/>
      <c r="F232" s="105"/>
      <c r="G232" s="106"/>
      <c r="H232" s="106"/>
      <c r="I232" s="106"/>
      <c r="J232" s="104"/>
      <c r="K232" s="104"/>
      <c r="L232" s="104"/>
      <c r="M232" s="102"/>
      <c r="N232" s="102"/>
      <c r="O232" s="104"/>
      <c r="P232" s="107"/>
      <c r="Q232" s="107"/>
      <c r="R232" s="107"/>
      <c r="S232" s="107"/>
      <c r="T232" s="107"/>
      <c r="U232" s="107"/>
      <c r="V232" s="107"/>
      <c r="W232" s="107"/>
      <c r="X232" s="146"/>
      <c r="Y232" s="104"/>
      <c r="Z232" s="104"/>
      <c r="AA232" s="104"/>
    </row>
    <row r="233" spans="1:27" ht="15.75">
      <c r="A233" s="104"/>
      <c r="B233" s="104"/>
      <c r="C233" s="105"/>
      <c r="D233" s="105"/>
      <c r="E233" s="105"/>
      <c r="F233" s="105"/>
      <c r="G233" s="106"/>
      <c r="H233" s="106"/>
      <c r="I233" s="106"/>
      <c r="J233" s="104"/>
      <c r="K233" s="104"/>
      <c r="L233" s="104"/>
      <c r="M233" s="102"/>
      <c r="N233" s="102"/>
      <c r="O233" s="104"/>
      <c r="P233" s="107"/>
      <c r="Q233" s="107"/>
      <c r="R233" s="107"/>
      <c r="S233" s="107"/>
      <c r="T233" s="107"/>
      <c r="U233" s="107"/>
      <c r="V233" s="107"/>
      <c r="W233" s="107"/>
      <c r="X233" s="146"/>
      <c r="Y233" s="104"/>
      <c r="Z233" s="104"/>
      <c r="AA233" s="104"/>
    </row>
    <row r="234" spans="1:27" ht="15.75">
      <c r="A234" s="104"/>
      <c r="B234" s="104"/>
      <c r="C234" s="105"/>
      <c r="D234" s="105"/>
      <c r="E234" s="105"/>
      <c r="F234" s="105"/>
      <c r="G234" s="106"/>
      <c r="H234" s="106"/>
      <c r="I234" s="106"/>
      <c r="J234" s="104"/>
      <c r="K234" s="104"/>
      <c r="L234" s="104"/>
      <c r="M234" s="102"/>
      <c r="N234" s="102"/>
      <c r="O234" s="104"/>
      <c r="P234" s="107"/>
      <c r="Q234" s="107"/>
      <c r="R234" s="107"/>
      <c r="S234" s="107"/>
      <c r="T234" s="107"/>
      <c r="U234" s="107"/>
      <c r="V234" s="107"/>
      <c r="W234" s="107"/>
      <c r="X234" s="146"/>
      <c r="Y234" s="104"/>
      <c r="Z234" s="104"/>
      <c r="AA234" s="104"/>
    </row>
    <row r="235" spans="1:27" ht="15.75">
      <c r="A235" s="104"/>
      <c r="B235" s="104"/>
      <c r="C235" s="105"/>
      <c r="D235" s="105"/>
      <c r="E235" s="105"/>
      <c r="F235" s="105"/>
      <c r="G235" s="106"/>
      <c r="H235" s="106"/>
      <c r="I235" s="106"/>
      <c r="J235" s="104"/>
      <c r="K235" s="104"/>
      <c r="L235" s="104"/>
      <c r="M235" s="102"/>
      <c r="N235" s="102"/>
      <c r="O235" s="104"/>
      <c r="P235" s="107"/>
      <c r="Q235" s="107"/>
      <c r="R235" s="107"/>
      <c r="S235" s="107"/>
      <c r="T235" s="107"/>
      <c r="U235" s="107"/>
      <c r="V235" s="107"/>
      <c r="W235" s="107"/>
      <c r="X235" s="146"/>
      <c r="Y235" s="104"/>
      <c r="Z235" s="104"/>
      <c r="AA235" s="104"/>
    </row>
    <row r="236" spans="1:27" ht="15.75">
      <c r="A236" s="104"/>
      <c r="B236" s="104"/>
      <c r="C236" s="105"/>
      <c r="D236" s="105"/>
      <c r="E236" s="105"/>
      <c r="F236" s="105"/>
      <c r="G236" s="106"/>
      <c r="H236" s="106"/>
      <c r="I236" s="106"/>
      <c r="J236" s="104"/>
      <c r="K236" s="104"/>
      <c r="L236" s="104"/>
      <c r="M236" s="102"/>
      <c r="N236" s="102"/>
      <c r="O236" s="104"/>
      <c r="P236" s="107"/>
      <c r="Q236" s="107"/>
      <c r="R236" s="107"/>
      <c r="S236" s="107"/>
      <c r="T236" s="107"/>
      <c r="U236" s="107"/>
      <c r="V236" s="107"/>
      <c r="W236" s="107"/>
      <c r="X236" s="146"/>
      <c r="Y236" s="104"/>
      <c r="Z236" s="104"/>
      <c r="AA236" s="104"/>
    </row>
    <row r="237" spans="1:27" ht="15.75">
      <c r="A237" s="104"/>
      <c r="B237" s="104"/>
      <c r="C237" s="105"/>
      <c r="D237" s="105"/>
      <c r="E237" s="105"/>
      <c r="F237" s="105"/>
      <c r="G237" s="106"/>
      <c r="H237" s="106"/>
      <c r="I237" s="106"/>
      <c r="J237" s="104"/>
      <c r="K237" s="104"/>
      <c r="L237" s="104"/>
      <c r="M237" s="102"/>
      <c r="N237" s="102"/>
      <c r="O237" s="104"/>
      <c r="P237" s="107"/>
      <c r="Q237" s="107"/>
      <c r="R237" s="107"/>
      <c r="S237" s="107"/>
      <c r="T237" s="107"/>
      <c r="U237" s="107"/>
      <c r="V237" s="107"/>
      <c r="W237" s="107"/>
      <c r="X237" s="146"/>
      <c r="Y237" s="104"/>
      <c r="Z237" s="104"/>
      <c r="AA237" s="104"/>
    </row>
    <row r="238" spans="1:27" ht="15.75">
      <c r="A238" s="104"/>
      <c r="B238" s="104"/>
      <c r="C238" s="105"/>
      <c r="D238" s="105"/>
      <c r="E238" s="105"/>
      <c r="F238" s="105"/>
      <c r="G238" s="106"/>
      <c r="H238" s="106"/>
      <c r="I238" s="106"/>
      <c r="J238" s="104"/>
      <c r="K238" s="104"/>
      <c r="L238" s="104"/>
      <c r="M238" s="102"/>
      <c r="N238" s="102"/>
      <c r="O238" s="104"/>
      <c r="P238" s="107"/>
      <c r="Q238" s="107"/>
      <c r="R238" s="107"/>
      <c r="S238" s="107"/>
      <c r="T238" s="107"/>
      <c r="U238" s="107"/>
      <c r="V238" s="107"/>
      <c r="W238" s="107"/>
      <c r="X238" s="146"/>
      <c r="Y238" s="104"/>
      <c r="Z238" s="104"/>
      <c r="AA238" s="104"/>
    </row>
    <row r="239" spans="1:27" ht="15.75">
      <c r="A239" s="104"/>
      <c r="B239" s="104"/>
      <c r="C239" s="105"/>
      <c r="D239" s="105"/>
      <c r="E239" s="105"/>
      <c r="F239" s="105"/>
      <c r="G239" s="106"/>
      <c r="H239" s="106"/>
      <c r="I239" s="106"/>
      <c r="J239" s="104"/>
      <c r="K239" s="104"/>
      <c r="L239" s="104"/>
      <c r="M239" s="102"/>
      <c r="N239" s="102"/>
      <c r="O239" s="104"/>
      <c r="P239" s="107"/>
      <c r="Q239" s="107"/>
      <c r="R239" s="107"/>
      <c r="S239" s="107"/>
      <c r="T239" s="107"/>
      <c r="U239" s="107"/>
      <c r="V239" s="107"/>
      <c r="W239" s="107"/>
      <c r="X239" s="146"/>
      <c r="Y239" s="104"/>
      <c r="Z239" s="104"/>
      <c r="AA239" s="104"/>
    </row>
    <row r="240" spans="1:27" ht="15.75">
      <c r="A240" s="104"/>
      <c r="B240" s="104"/>
      <c r="C240" s="105"/>
      <c r="D240" s="105"/>
      <c r="E240" s="105"/>
      <c r="F240" s="105"/>
      <c r="G240" s="106"/>
      <c r="H240" s="106"/>
      <c r="I240" s="106"/>
      <c r="J240" s="104"/>
      <c r="K240" s="104"/>
      <c r="L240" s="104"/>
      <c r="M240" s="102"/>
      <c r="N240" s="102"/>
      <c r="O240" s="104"/>
      <c r="P240" s="107"/>
      <c r="Q240" s="107"/>
      <c r="R240" s="107"/>
      <c r="S240" s="107"/>
      <c r="T240" s="107"/>
      <c r="U240" s="107"/>
      <c r="V240" s="107"/>
      <c r="W240" s="107"/>
      <c r="X240" s="146"/>
      <c r="Y240" s="104"/>
      <c r="Z240" s="104"/>
      <c r="AA240" s="104"/>
    </row>
    <row r="241" spans="1:27" ht="15.75">
      <c r="A241" s="104"/>
      <c r="B241" s="104"/>
      <c r="C241" s="105"/>
      <c r="D241" s="105"/>
      <c r="E241" s="105"/>
      <c r="F241" s="105"/>
      <c r="G241" s="106"/>
      <c r="H241" s="106"/>
      <c r="I241" s="106"/>
      <c r="J241" s="104"/>
      <c r="K241" s="104"/>
      <c r="L241" s="104"/>
      <c r="M241" s="102"/>
      <c r="N241" s="102"/>
      <c r="O241" s="104"/>
      <c r="P241" s="107"/>
      <c r="Q241" s="107"/>
      <c r="R241" s="107"/>
      <c r="S241" s="107"/>
      <c r="T241" s="107"/>
      <c r="U241" s="107"/>
      <c r="V241" s="107"/>
      <c r="W241" s="107"/>
      <c r="X241" s="146"/>
      <c r="Y241" s="104"/>
      <c r="Z241" s="104"/>
      <c r="AA241" s="104"/>
    </row>
    <row r="242" spans="1:27" ht="15.75">
      <c r="A242" s="104"/>
      <c r="B242" s="104"/>
      <c r="C242" s="105"/>
      <c r="D242" s="105"/>
      <c r="E242" s="105"/>
      <c r="F242" s="105"/>
      <c r="G242" s="106"/>
      <c r="H242" s="106"/>
      <c r="I242" s="106"/>
      <c r="J242" s="104"/>
      <c r="K242" s="104"/>
      <c r="L242" s="104"/>
      <c r="M242" s="102"/>
      <c r="N242" s="102"/>
      <c r="O242" s="104"/>
      <c r="P242" s="107"/>
      <c r="Q242" s="107"/>
      <c r="R242" s="107"/>
      <c r="S242" s="107"/>
      <c r="T242" s="107"/>
      <c r="U242" s="107"/>
      <c r="V242" s="107"/>
      <c r="W242" s="107"/>
      <c r="X242" s="146"/>
      <c r="Y242" s="104"/>
      <c r="Z242" s="104"/>
      <c r="AA242" s="104"/>
    </row>
    <row r="243" spans="1:27" ht="15.75">
      <c r="A243" s="104"/>
      <c r="B243" s="104"/>
      <c r="C243" s="105"/>
      <c r="D243" s="105"/>
      <c r="E243" s="105"/>
      <c r="F243" s="105"/>
      <c r="G243" s="106"/>
      <c r="H243" s="106"/>
      <c r="I243" s="106"/>
      <c r="J243" s="104"/>
      <c r="K243" s="104"/>
      <c r="L243" s="104"/>
      <c r="M243" s="102"/>
      <c r="N243" s="102"/>
      <c r="O243" s="104"/>
      <c r="P243" s="107"/>
      <c r="Q243" s="107"/>
      <c r="R243" s="107"/>
      <c r="S243" s="107"/>
      <c r="T243" s="107"/>
      <c r="U243" s="107"/>
      <c r="V243" s="107"/>
      <c r="W243" s="107"/>
      <c r="X243" s="146"/>
      <c r="Y243" s="104"/>
      <c r="Z243" s="104"/>
      <c r="AA243" s="104"/>
    </row>
    <row r="244" spans="1:27" ht="15.75">
      <c r="A244" s="104"/>
      <c r="B244" s="104"/>
      <c r="C244" s="105"/>
      <c r="D244" s="105"/>
      <c r="E244" s="105"/>
      <c r="F244" s="105"/>
      <c r="G244" s="106"/>
      <c r="H244" s="106"/>
      <c r="I244" s="106"/>
      <c r="J244" s="104"/>
      <c r="K244" s="104"/>
      <c r="L244" s="104"/>
      <c r="M244" s="102"/>
      <c r="N244" s="102"/>
      <c r="O244" s="104"/>
      <c r="P244" s="107"/>
      <c r="Q244" s="107"/>
      <c r="R244" s="107"/>
      <c r="S244" s="107"/>
      <c r="T244" s="107"/>
      <c r="U244" s="107"/>
      <c r="V244" s="107"/>
      <c r="W244" s="107"/>
      <c r="X244" s="146"/>
      <c r="Y244" s="104"/>
      <c r="Z244" s="104"/>
      <c r="AA244" s="104"/>
    </row>
    <row r="245" spans="1:27" ht="15.75">
      <c r="A245" s="104"/>
      <c r="B245" s="104"/>
      <c r="C245" s="105"/>
      <c r="D245" s="105"/>
      <c r="E245" s="105"/>
      <c r="F245" s="105"/>
      <c r="G245" s="106"/>
      <c r="H245" s="106"/>
      <c r="I245" s="106"/>
      <c r="J245" s="104"/>
      <c r="K245" s="104"/>
      <c r="L245" s="104"/>
      <c r="M245" s="102"/>
      <c r="N245" s="102"/>
      <c r="O245" s="104"/>
      <c r="P245" s="107"/>
      <c r="Q245" s="107"/>
      <c r="R245" s="107"/>
      <c r="S245" s="107"/>
      <c r="T245" s="107"/>
      <c r="U245" s="107"/>
      <c r="V245" s="107"/>
      <c r="W245" s="107"/>
      <c r="X245" s="146"/>
      <c r="Y245" s="104"/>
      <c r="Z245" s="104"/>
      <c r="AA245" s="104"/>
    </row>
    <row r="246" spans="1:27" ht="15.75">
      <c r="A246" s="104"/>
      <c r="B246" s="104"/>
      <c r="C246" s="105"/>
      <c r="D246" s="105"/>
      <c r="E246" s="105"/>
      <c r="F246" s="105"/>
      <c r="G246" s="106"/>
      <c r="H246" s="106"/>
      <c r="I246" s="106"/>
      <c r="J246" s="104"/>
      <c r="K246" s="104"/>
      <c r="L246" s="104"/>
      <c r="M246" s="102"/>
      <c r="N246" s="102"/>
      <c r="O246" s="104"/>
      <c r="P246" s="107"/>
      <c r="Q246" s="107"/>
      <c r="R246" s="107"/>
      <c r="S246" s="107"/>
      <c r="T246" s="107"/>
      <c r="U246" s="107"/>
      <c r="V246" s="107"/>
      <c r="W246" s="107"/>
      <c r="X246" s="146"/>
      <c r="Y246" s="104"/>
      <c r="Z246" s="104"/>
      <c r="AA246" s="104"/>
    </row>
    <row r="247" spans="1:27" ht="15.75">
      <c r="A247" s="104"/>
      <c r="B247" s="104"/>
      <c r="C247" s="105"/>
      <c r="D247" s="105"/>
      <c r="E247" s="105"/>
      <c r="F247" s="105"/>
      <c r="G247" s="106"/>
      <c r="H247" s="106"/>
      <c r="I247" s="106"/>
      <c r="J247" s="104"/>
      <c r="K247" s="104"/>
      <c r="L247" s="104"/>
      <c r="M247" s="102"/>
      <c r="N247" s="102"/>
      <c r="O247" s="104"/>
      <c r="P247" s="107"/>
      <c r="Q247" s="107"/>
      <c r="R247" s="107"/>
      <c r="S247" s="107"/>
      <c r="T247" s="107"/>
      <c r="U247" s="107"/>
      <c r="V247" s="107"/>
      <c r="W247" s="107"/>
      <c r="X247" s="146"/>
      <c r="Y247" s="104"/>
      <c r="Z247" s="104"/>
      <c r="AA247" s="104"/>
    </row>
    <row r="248" spans="1:27" ht="15.75">
      <c r="A248" s="104"/>
      <c r="B248" s="104"/>
      <c r="C248" s="105"/>
      <c r="D248" s="105"/>
      <c r="E248" s="105"/>
      <c r="F248" s="105"/>
      <c r="G248" s="106"/>
      <c r="H248" s="106"/>
      <c r="I248" s="106"/>
      <c r="J248" s="104"/>
      <c r="K248" s="104"/>
      <c r="L248" s="104"/>
      <c r="M248" s="102"/>
      <c r="N248" s="102"/>
      <c r="O248" s="104"/>
      <c r="P248" s="107"/>
      <c r="Q248" s="107"/>
      <c r="R248" s="107"/>
      <c r="S248" s="107"/>
      <c r="T248" s="107"/>
      <c r="U248" s="107"/>
      <c r="V248" s="107"/>
      <c r="W248" s="107"/>
      <c r="X248" s="146"/>
      <c r="Y248" s="104"/>
      <c r="Z248" s="104"/>
      <c r="AA248" s="104"/>
    </row>
    <row r="249" spans="1:27" ht="15.75">
      <c r="A249" s="104"/>
      <c r="B249" s="104"/>
      <c r="C249" s="105"/>
      <c r="D249" s="105"/>
      <c r="E249" s="105"/>
      <c r="F249" s="105"/>
      <c r="G249" s="106"/>
      <c r="H249" s="106"/>
      <c r="I249" s="106"/>
      <c r="J249" s="104"/>
      <c r="K249" s="104"/>
      <c r="L249" s="104"/>
      <c r="M249" s="102"/>
      <c r="N249" s="102"/>
      <c r="O249" s="104"/>
      <c r="P249" s="107"/>
      <c r="Q249" s="107"/>
      <c r="R249" s="107"/>
      <c r="S249" s="107"/>
      <c r="T249" s="107"/>
      <c r="U249" s="107"/>
      <c r="V249" s="107"/>
      <c r="W249" s="107"/>
      <c r="X249" s="146"/>
      <c r="Y249" s="104"/>
      <c r="Z249" s="104"/>
      <c r="AA249" s="104"/>
    </row>
    <row r="250" spans="1:27" ht="15">
      <c r="A250" s="104"/>
      <c r="B250" s="104"/>
      <c r="C250" s="105"/>
      <c r="D250" s="105"/>
      <c r="E250" s="105"/>
      <c r="F250" s="105"/>
      <c r="G250" s="106"/>
      <c r="H250" s="106"/>
      <c r="I250" s="106"/>
      <c r="J250" s="104"/>
      <c r="K250" s="104"/>
      <c r="L250" s="104"/>
      <c r="M250" s="102"/>
      <c r="N250" s="102"/>
      <c r="O250" s="104"/>
      <c r="P250" s="107"/>
      <c r="Q250" s="107"/>
      <c r="R250" s="107"/>
      <c r="S250" s="107"/>
      <c r="T250" s="107"/>
      <c r="U250" s="107"/>
      <c r="V250" s="107"/>
      <c r="W250" s="107"/>
      <c r="X250" s="107"/>
      <c r="Y250" s="104"/>
      <c r="Z250" s="104"/>
      <c r="AA250" s="104"/>
    </row>
    <row r="251" spans="1:27" ht="15">
      <c r="A251" s="104"/>
      <c r="B251" s="104"/>
      <c r="C251" s="105"/>
      <c r="D251" s="105"/>
      <c r="E251" s="105"/>
      <c r="F251" s="105"/>
      <c r="G251" s="106"/>
      <c r="H251" s="106"/>
      <c r="I251" s="106"/>
      <c r="J251" s="104"/>
      <c r="K251" s="104"/>
      <c r="L251" s="104"/>
      <c r="M251" s="102"/>
      <c r="N251" s="102"/>
      <c r="O251" s="104"/>
      <c r="P251" s="107"/>
      <c r="Q251" s="107"/>
      <c r="R251" s="107"/>
      <c r="S251" s="107"/>
      <c r="T251" s="107"/>
      <c r="U251" s="107"/>
      <c r="V251" s="107"/>
      <c r="W251" s="107"/>
      <c r="X251" s="107"/>
      <c r="Y251" s="104"/>
      <c r="Z251" s="104"/>
      <c r="AA251" s="104"/>
    </row>
    <row r="252" spans="1:27" ht="15">
      <c r="A252" s="104"/>
      <c r="B252" s="104"/>
      <c r="C252" s="105"/>
      <c r="D252" s="105"/>
      <c r="E252" s="105"/>
      <c r="F252" s="105"/>
      <c r="G252" s="106"/>
      <c r="H252" s="106"/>
      <c r="I252" s="106"/>
      <c r="J252" s="104"/>
      <c r="K252" s="104"/>
      <c r="L252" s="104"/>
      <c r="M252" s="102"/>
      <c r="N252" s="102"/>
      <c r="O252" s="104"/>
      <c r="P252" s="107"/>
      <c r="Q252" s="107"/>
      <c r="R252" s="107"/>
      <c r="S252" s="107"/>
      <c r="T252" s="107"/>
      <c r="U252" s="107"/>
      <c r="V252" s="107"/>
      <c r="W252" s="107"/>
      <c r="X252" s="107"/>
      <c r="Y252" s="104"/>
      <c r="Z252" s="104"/>
      <c r="AA252" s="104"/>
    </row>
    <row r="253" spans="1:27" ht="15">
      <c r="A253" s="104"/>
      <c r="B253" s="104"/>
      <c r="C253" s="105"/>
      <c r="D253" s="105"/>
      <c r="E253" s="105"/>
      <c r="F253" s="105"/>
      <c r="G253" s="106"/>
      <c r="H253" s="106"/>
      <c r="I253" s="106"/>
      <c r="J253" s="104"/>
      <c r="K253" s="104"/>
      <c r="L253" s="104"/>
      <c r="M253" s="102"/>
      <c r="N253" s="102"/>
      <c r="O253" s="104"/>
      <c r="P253" s="107"/>
      <c r="Q253" s="107"/>
      <c r="R253" s="107"/>
      <c r="S253" s="107"/>
      <c r="T253" s="107"/>
      <c r="U253" s="107"/>
      <c r="V253" s="107"/>
      <c r="W253" s="107"/>
      <c r="X253" s="107"/>
      <c r="Y253" s="104"/>
      <c r="Z253" s="104"/>
      <c r="AA253" s="104"/>
    </row>
    <row r="254" spans="1:27" ht="15">
      <c r="A254" s="104"/>
      <c r="B254" s="104"/>
      <c r="C254" s="105"/>
      <c r="D254" s="105"/>
      <c r="E254" s="105"/>
      <c r="F254" s="105"/>
      <c r="G254" s="106"/>
      <c r="H254" s="106"/>
      <c r="I254" s="106"/>
      <c r="J254" s="104"/>
      <c r="K254" s="104"/>
      <c r="L254" s="104"/>
      <c r="M254" s="102"/>
      <c r="N254" s="102"/>
      <c r="O254" s="104"/>
      <c r="P254" s="107"/>
      <c r="Q254" s="107"/>
      <c r="R254" s="107"/>
      <c r="S254" s="107"/>
      <c r="T254" s="107"/>
      <c r="U254" s="107"/>
      <c r="V254" s="107"/>
      <c r="W254" s="107"/>
      <c r="X254" s="107"/>
      <c r="Y254" s="104"/>
      <c r="Z254" s="104"/>
      <c r="AA254" s="104"/>
    </row>
    <row r="255" spans="1:27" ht="15">
      <c r="A255" s="104"/>
      <c r="B255" s="104"/>
      <c r="C255" s="105"/>
      <c r="D255" s="105"/>
      <c r="E255" s="105"/>
      <c r="F255" s="105"/>
      <c r="G255" s="106"/>
      <c r="H255" s="106"/>
      <c r="I255" s="106"/>
      <c r="J255" s="104"/>
      <c r="K255" s="104"/>
      <c r="L255" s="104"/>
      <c r="M255" s="102"/>
      <c r="N255" s="102"/>
      <c r="O255" s="104"/>
      <c r="P255" s="107"/>
      <c r="Q255" s="107"/>
      <c r="R255" s="107"/>
      <c r="S255" s="107"/>
      <c r="T255" s="107"/>
      <c r="U255" s="107"/>
      <c r="V255" s="107"/>
      <c r="W255" s="107"/>
      <c r="X255" s="107"/>
      <c r="Y255" s="104"/>
      <c r="Z255" s="104"/>
      <c r="AA255" s="104"/>
    </row>
    <row r="256" spans="1:27" ht="15">
      <c r="A256" s="104"/>
      <c r="B256" s="104"/>
      <c r="C256" s="105"/>
      <c r="D256" s="105"/>
      <c r="E256" s="105"/>
      <c r="F256" s="105"/>
      <c r="G256" s="106"/>
      <c r="H256" s="106"/>
      <c r="I256" s="106"/>
      <c r="J256" s="104"/>
      <c r="K256" s="104"/>
      <c r="L256" s="104"/>
      <c r="M256" s="102"/>
      <c r="N256" s="102"/>
      <c r="O256" s="104"/>
      <c r="P256" s="107"/>
      <c r="Q256" s="107"/>
      <c r="R256" s="107"/>
      <c r="S256" s="107"/>
      <c r="T256" s="107"/>
      <c r="U256" s="107"/>
      <c r="V256" s="107"/>
      <c r="W256" s="107"/>
      <c r="X256" s="107"/>
      <c r="Y256" s="104"/>
      <c r="Z256" s="104"/>
      <c r="AA256" s="104"/>
    </row>
    <row r="257" spans="1:27" ht="15">
      <c r="A257" s="104"/>
      <c r="B257" s="104"/>
      <c r="C257" s="105"/>
      <c r="D257" s="105"/>
      <c r="E257" s="105"/>
      <c r="F257" s="105"/>
      <c r="G257" s="106"/>
      <c r="H257" s="106"/>
      <c r="I257" s="106"/>
      <c r="J257" s="104"/>
      <c r="K257" s="104"/>
      <c r="L257" s="104"/>
      <c r="M257" s="102"/>
      <c r="N257" s="102"/>
      <c r="O257" s="104"/>
      <c r="P257" s="107"/>
      <c r="Q257" s="107"/>
      <c r="R257" s="107"/>
      <c r="S257" s="107"/>
      <c r="T257" s="107"/>
      <c r="U257" s="107"/>
      <c r="V257" s="107"/>
      <c r="W257" s="107"/>
      <c r="X257" s="107"/>
      <c r="Y257" s="104"/>
      <c r="Z257" s="104"/>
      <c r="AA257" s="104"/>
    </row>
    <row r="258" spans="1:27" ht="15">
      <c r="A258" s="104"/>
      <c r="B258" s="104"/>
      <c r="C258" s="105"/>
      <c r="D258" s="105"/>
      <c r="E258" s="105"/>
      <c r="F258" s="105"/>
      <c r="G258" s="106"/>
      <c r="H258" s="106"/>
      <c r="I258" s="106"/>
      <c r="J258" s="104"/>
      <c r="K258" s="104"/>
      <c r="L258" s="104"/>
      <c r="M258" s="102"/>
      <c r="N258" s="102"/>
      <c r="O258" s="104"/>
      <c r="P258" s="107"/>
      <c r="Q258" s="107"/>
      <c r="R258" s="107"/>
      <c r="S258" s="107"/>
      <c r="T258" s="107"/>
      <c r="U258" s="107"/>
      <c r="V258" s="107"/>
      <c r="W258" s="107"/>
      <c r="X258" s="107"/>
      <c r="Y258" s="104"/>
      <c r="Z258" s="104"/>
      <c r="AA258" s="104"/>
    </row>
    <row r="259" spans="1:27" ht="15">
      <c r="A259" s="107"/>
      <c r="B259" s="154"/>
      <c r="C259" s="108"/>
      <c r="D259" s="108"/>
      <c r="E259" s="108"/>
      <c r="F259" s="108"/>
      <c r="G259" s="109"/>
      <c r="H259" s="109"/>
      <c r="I259" s="109"/>
      <c r="J259" s="107"/>
      <c r="K259" s="107"/>
      <c r="L259" s="107"/>
      <c r="M259" s="103"/>
      <c r="N259" s="103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4"/>
      <c r="Z259" s="104"/>
      <c r="AA259" s="104"/>
    </row>
    <row r="260" spans="1:27" ht="15">
      <c r="A260" s="107"/>
      <c r="B260" s="154"/>
      <c r="C260" s="108"/>
      <c r="D260" s="108"/>
      <c r="E260" s="108"/>
      <c r="F260" s="108"/>
      <c r="G260" s="109"/>
      <c r="H260" s="109"/>
      <c r="I260" s="109"/>
      <c r="J260" s="107"/>
      <c r="K260" s="107"/>
      <c r="L260" s="107"/>
      <c r="M260" s="103"/>
      <c r="N260" s="103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4"/>
      <c r="Z260" s="104"/>
      <c r="AA260" s="104"/>
    </row>
    <row r="261" spans="1:27" ht="15">
      <c r="A261" s="107"/>
      <c r="B261" s="154"/>
      <c r="C261" s="108"/>
      <c r="D261" s="108"/>
      <c r="E261" s="108"/>
      <c r="F261" s="108"/>
      <c r="G261" s="109"/>
      <c r="H261" s="109"/>
      <c r="I261" s="109"/>
      <c r="J261" s="107"/>
      <c r="K261" s="107"/>
      <c r="L261" s="107"/>
      <c r="M261" s="103"/>
      <c r="N261" s="103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4"/>
      <c r="Z261" s="104"/>
      <c r="AA261" s="104"/>
    </row>
    <row r="262" spans="1:27" ht="15">
      <c r="A262" s="107"/>
      <c r="B262" s="154"/>
      <c r="C262" s="108"/>
      <c r="D262" s="108"/>
      <c r="E262" s="108"/>
      <c r="F262" s="108"/>
      <c r="G262" s="109"/>
      <c r="H262" s="109"/>
      <c r="I262" s="109"/>
      <c r="J262" s="107"/>
      <c r="K262" s="107"/>
      <c r="L262" s="107"/>
      <c r="M262" s="103"/>
      <c r="N262" s="103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4"/>
      <c r="Z262" s="104"/>
      <c r="AA262" s="104"/>
    </row>
    <row r="263" spans="1:27" ht="15">
      <c r="A263" s="107"/>
      <c r="B263" s="154"/>
      <c r="C263" s="108"/>
      <c r="D263" s="108"/>
      <c r="E263" s="108"/>
      <c r="F263" s="108"/>
      <c r="G263" s="109"/>
      <c r="H263" s="109"/>
      <c r="I263" s="109"/>
      <c r="J263" s="107"/>
      <c r="K263" s="107"/>
      <c r="L263" s="107"/>
      <c r="M263" s="103"/>
      <c r="N263" s="103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4"/>
      <c r="Z263" s="104"/>
      <c r="AA263" s="104"/>
    </row>
    <row r="264" spans="1:27" ht="15">
      <c r="A264" s="107"/>
      <c r="B264" s="154"/>
      <c r="C264" s="108"/>
      <c r="D264" s="108"/>
      <c r="E264" s="108"/>
      <c r="F264" s="108"/>
      <c r="G264" s="109"/>
      <c r="H264" s="109"/>
      <c r="I264" s="109"/>
      <c r="J264" s="107"/>
      <c r="K264" s="107"/>
      <c r="L264" s="107"/>
      <c r="M264" s="103"/>
      <c r="N264" s="103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4"/>
      <c r="Z264" s="104"/>
      <c r="AA264" s="104"/>
    </row>
    <row r="265" spans="1:27" ht="15">
      <c r="A265" s="107"/>
      <c r="B265" s="154"/>
      <c r="C265" s="108"/>
      <c r="D265" s="108"/>
      <c r="E265" s="108"/>
      <c r="F265" s="108"/>
      <c r="G265" s="109"/>
      <c r="H265" s="109"/>
      <c r="I265" s="109"/>
      <c r="J265" s="107"/>
      <c r="K265" s="107"/>
      <c r="L265" s="107"/>
      <c r="M265" s="103"/>
      <c r="N265" s="103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4"/>
      <c r="Z265" s="104"/>
      <c r="AA265" s="104"/>
    </row>
    <row r="266" spans="1:27" ht="15">
      <c r="A266" s="107"/>
      <c r="B266" s="154"/>
      <c r="C266" s="108"/>
      <c r="D266" s="108"/>
      <c r="E266" s="108"/>
      <c r="F266" s="108"/>
      <c r="G266" s="109"/>
      <c r="H266" s="109"/>
      <c r="I266" s="109"/>
      <c r="J266" s="107"/>
      <c r="K266" s="107"/>
      <c r="L266" s="107"/>
      <c r="M266" s="103"/>
      <c r="N266" s="103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4"/>
      <c r="Z266" s="104"/>
      <c r="AA266" s="104"/>
    </row>
    <row r="267" spans="1:27" ht="15">
      <c r="A267" s="107"/>
      <c r="B267" s="154"/>
      <c r="C267" s="108"/>
      <c r="D267" s="108"/>
      <c r="E267" s="108"/>
      <c r="F267" s="108"/>
      <c r="G267" s="109"/>
      <c r="H267" s="109"/>
      <c r="I267" s="109"/>
      <c r="J267" s="107"/>
      <c r="K267" s="107"/>
      <c r="L267" s="107"/>
      <c r="M267" s="103"/>
      <c r="N267" s="103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4"/>
      <c r="Z267" s="104"/>
      <c r="AA267" s="104"/>
    </row>
    <row r="268" spans="1:27" ht="15">
      <c r="A268" s="107"/>
      <c r="B268" s="154"/>
      <c r="C268" s="108"/>
      <c r="D268" s="108"/>
      <c r="E268" s="108"/>
      <c r="F268" s="108"/>
      <c r="G268" s="109"/>
      <c r="H268" s="109"/>
      <c r="I268" s="109"/>
      <c r="J268" s="107"/>
      <c r="K268" s="107"/>
      <c r="L268" s="107"/>
      <c r="M268" s="103"/>
      <c r="N268" s="103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4"/>
      <c r="Z268" s="104"/>
      <c r="AA268" s="104"/>
    </row>
    <row r="269" spans="1:27" ht="15">
      <c r="A269" s="107"/>
      <c r="B269" s="154"/>
      <c r="C269" s="108"/>
      <c r="D269" s="108"/>
      <c r="E269" s="108"/>
      <c r="F269" s="108"/>
      <c r="G269" s="109"/>
      <c r="H269" s="109"/>
      <c r="I269" s="109"/>
      <c r="J269" s="107"/>
      <c r="K269" s="107"/>
      <c r="L269" s="107"/>
      <c r="M269" s="103"/>
      <c r="N269" s="103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4"/>
      <c r="Z269" s="104"/>
      <c r="AA269" s="104"/>
    </row>
    <row r="270" spans="1:27" ht="15">
      <c r="A270" s="107"/>
      <c r="B270" s="154"/>
      <c r="C270" s="108"/>
      <c r="D270" s="108"/>
      <c r="E270" s="108"/>
      <c r="F270" s="108"/>
      <c r="G270" s="109"/>
      <c r="H270" s="109"/>
      <c r="I270" s="109"/>
      <c r="J270" s="107"/>
      <c r="K270" s="107"/>
      <c r="L270" s="107"/>
      <c r="M270" s="103"/>
      <c r="N270" s="103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4"/>
      <c r="Z270" s="104"/>
      <c r="AA270" s="104"/>
    </row>
    <row r="271" spans="1:27" ht="15">
      <c r="A271" s="107"/>
      <c r="B271" s="154"/>
      <c r="C271" s="108"/>
      <c r="D271" s="108"/>
      <c r="E271" s="108"/>
      <c r="F271" s="108"/>
      <c r="G271" s="109"/>
      <c r="H271" s="109"/>
      <c r="I271" s="109"/>
      <c r="J271" s="107"/>
      <c r="K271" s="107"/>
      <c r="L271" s="107"/>
      <c r="M271" s="103"/>
      <c r="N271" s="103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4"/>
      <c r="Z271" s="104"/>
      <c r="AA271" s="104"/>
    </row>
    <row r="272" spans="1:27" ht="15">
      <c r="A272" s="107"/>
      <c r="B272" s="154"/>
      <c r="C272" s="108"/>
      <c r="D272" s="108"/>
      <c r="E272" s="108"/>
      <c r="F272" s="108"/>
      <c r="G272" s="109"/>
      <c r="H272" s="109"/>
      <c r="I272" s="109"/>
      <c r="J272" s="107"/>
      <c r="K272" s="107"/>
      <c r="L272" s="107"/>
      <c r="M272" s="103"/>
      <c r="N272" s="103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4"/>
      <c r="Z272" s="104"/>
      <c r="AA272" s="104"/>
    </row>
    <row r="273" spans="1:27" ht="15">
      <c r="A273" s="107"/>
      <c r="B273" s="154"/>
      <c r="C273" s="108"/>
      <c r="D273" s="108"/>
      <c r="E273" s="108"/>
      <c r="F273" s="108"/>
      <c r="G273" s="109"/>
      <c r="H273" s="109"/>
      <c r="I273" s="109"/>
      <c r="J273" s="107"/>
      <c r="K273" s="107"/>
      <c r="L273" s="107"/>
      <c r="M273" s="103"/>
      <c r="N273" s="103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4"/>
      <c r="Z273" s="104"/>
      <c r="AA273" s="104"/>
    </row>
    <row r="274" spans="1:27" ht="15">
      <c r="A274" s="107"/>
      <c r="B274" s="154"/>
      <c r="C274" s="108"/>
      <c r="D274" s="108"/>
      <c r="E274" s="108"/>
      <c r="F274" s="108"/>
      <c r="G274" s="107"/>
      <c r="H274" s="107"/>
      <c r="I274" s="107"/>
      <c r="J274" s="107"/>
      <c r="K274" s="107"/>
      <c r="L274" s="107"/>
      <c r="M274" s="103"/>
      <c r="N274" s="103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4"/>
      <c r="Z274" s="104"/>
      <c r="AA274" s="104"/>
    </row>
    <row r="275" spans="1:27" ht="15">
      <c r="A275" s="107"/>
      <c r="B275" s="154"/>
      <c r="C275" s="108"/>
      <c r="D275" s="108"/>
      <c r="E275" s="108"/>
      <c r="F275" s="108"/>
      <c r="G275" s="107"/>
      <c r="H275" s="107"/>
      <c r="I275" s="107"/>
      <c r="J275" s="107"/>
      <c r="K275" s="107"/>
      <c r="L275" s="107"/>
      <c r="M275" s="103"/>
      <c r="N275" s="103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4"/>
      <c r="Z275" s="104"/>
      <c r="AA275" s="104"/>
    </row>
    <row r="276" spans="1:27" ht="15">
      <c r="A276" s="107"/>
      <c r="B276" s="154"/>
      <c r="C276" s="108"/>
      <c r="D276" s="108"/>
      <c r="E276" s="108"/>
      <c r="F276" s="108"/>
      <c r="G276" s="107"/>
      <c r="H276" s="107"/>
      <c r="I276" s="107"/>
      <c r="J276" s="107"/>
      <c r="K276" s="107"/>
      <c r="L276" s="107"/>
      <c r="M276" s="103"/>
      <c r="N276" s="103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4"/>
      <c r="Z276" s="104"/>
      <c r="AA276" s="104"/>
    </row>
    <row r="277" spans="1:27" ht="15">
      <c r="A277" s="107"/>
      <c r="B277" s="154"/>
      <c r="C277" s="108"/>
      <c r="D277" s="108"/>
      <c r="E277" s="108"/>
      <c r="F277" s="108"/>
      <c r="G277" s="107"/>
      <c r="H277" s="107"/>
      <c r="I277" s="107"/>
      <c r="J277" s="107"/>
      <c r="K277" s="107"/>
      <c r="L277" s="107"/>
      <c r="M277" s="103"/>
      <c r="N277" s="103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4"/>
      <c r="Z277" s="104"/>
      <c r="AA277" s="104"/>
    </row>
    <row r="278" spans="1:27" ht="15">
      <c r="A278" s="107"/>
      <c r="B278" s="154"/>
      <c r="C278" s="108"/>
      <c r="D278" s="108"/>
      <c r="E278" s="108"/>
      <c r="F278" s="108"/>
      <c r="G278" s="107"/>
      <c r="H278" s="107"/>
      <c r="I278" s="107"/>
      <c r="J278" s="107"/>
      <c r="K278" s="107"/>
      <c r="L278" s="107"/>
      <c r="M278" s="103"/>
      <c r="N278" s="103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4"/>
      <c r="Z278" s="104"/>
      <c r="AA278" s="104"/>
    </row>
    <row r="279" spans="1:27" ht="15">
      <c r="A279" s="107"/>
      <c r="B279" s="154"/>
      <c r="C279" s="108"/>
      <c r="D279" s="108"/>
      <c r="E279" s="108"/>
      <c r="F279" s="108"/>
      <c r="G279" s="107"/>
      <c r="H279" s="107"/>
      <c r="I279" s="107"/>
      <c r="J279" s="107"/>
      <c r="K279" s="107"/>
      <c r="L279" s="107"/>
      <c r="M279" s="103"/>
      <c r="N279" s="103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4"/>
      <c r="Z279" s="104"/>
      <c r="AA279" s="104"/>
    </row>
    <row r="280" spans="1:27" ht="15">
      <c r="A280" s="107"/>
      <c r="B280" s="154"/>
      <c r="C280" s="108"/>
      <c r="D280" s="108"/>
      <c r="E280" s="108"/>
      <c r="F280" s="108"/>
      <c r="G280" s="107"/>
      <c r="H280" s="107"/>
      <c r="I280" s="107"/>
      <c r="J280" s="107"/>
      <c r="K280" s="107"/>
      <c r="L280" s="107"/>
      <c r="M280" s="103"/>
      <c r="N280" s="103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4"/>
      <c r="Z280" s="104"/>
      <c r="AA280" s="104"/>
    </row>
    <row r="281" spans="1:27" ht="15">
      <c r="A281" s="107"/>
      <c r="B281" s="154"/>
      <c r="C281" s="108"/>
      <c r="D281" s="108"/>
      <c r="E281" s="108"/>
      <c r="F281" s="108"/>
      <c r="G281" s="107"/>
      <c r="H281" s="107"/>
      <c r="I281" s="107"/>
      <c r="J281" s="107"/>
      <c r="K281" s="107"/>
      <c r="L281" s="107"/>
      <c r="M281" s="103"/>
      <c r="N281" s="103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4"/>
      <c r="Z281" s="104"/>
      <c r="AA281" s="104"/>
    </row>
    <row r="282" spans="1:27" ht="15">
      <c r="A282" s="107"/>
      <c r="B282" s="154"/>
      <c r="C282" s="108"/>
      <c r="D282" s="108"/>
      <c r="E282" s="108"/>
      <c r="F282" s="108"/>
      <c r="G282" s="107"/>
      <c r="H282" s="107"/>
      <c r="I282" s="107"/>
      <c r="J282" s="107"/>
      <c r="K282" s="107"/>
      <c r="L282" s="107"/>
      <c r="M282" s="103"/>
      <c r="N282" s="103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4"/>
      <c r="Z282" s="104"/>
      <c r="AA282" s="104"/>
    </row>
    <row r="283" spans="1:27" ht="15">
      <c r="A283" s="107"/>
      <c r="B283" s="154"/>
      <c r="C283" s="108"/>
      <c r="D283" s="108"/>
      <c r="E283" s="108"/>
      <c r="F283" s="108"/>
      <c r="G283" s="107"/>
      <c r="H283" s="107"/>
      <c r="I283" s="107"/>
      <c r="J283" s="107"/>
      <c r="K283" s="107"/>
      <c r="L283" s="107"/>
      <c r="M283" s="103"/>
      <c r="N283" s="103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4"/>
      <c r="Z283" s="104"/>
      <c r="AA283" s="104"/>
    </row>
    <row r="284" spans="1:27" ht="15">
      <c r="A284" s="107"/>
      <c r="B284" s="154"/>
      <c r="C284" s="108"/>
      <c r="D284" s="108"/>
      <c r="E284" s="108"/>
      <c r="F284" s="108"/>
      <c r="G284" s="107"/>
      <c r="H284" s="107"/>
      <c r="I284" s="107"/>
      <c r="J284" s="107"/>
      <c r="K284" s="107"/>
      <c r="L284" s="107"/>
      <c r="M284" s="103"/>
      <c r="N284" s="103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4"/>
      <c r="Z284" s="104"/>
      <c r="AA284" s="104"/>
    </row>
    <row r="285" spans="1:27" ht="15">
      <c r="A285" s="107"/>
      <c r="B285" s="154"/>
      <c r="C285" s="108"/>
      <c r="D285" s="108"/>
      <c r="E285" s="108"/>
      <c r="F285" s="108"/>
      <c r="G285" s="107"/>
      <c r="H285" s="107"/>
      <c r="I285" s="107"/>
      <c r="J285" s="107"/>
      <c r="K285" s="107"/>
      <c r="L285" s="107"/>
      <c r="M285" s="103"/>
      <c r="N285" s="103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4"/>
      <c r="Z285" s="104"/>
      <c r="AA285" s="104"/>
    </row>
    <row r="286" spans="1:27" ht="15">
      <c r="A286" s="107"/>
      <c r="B286" s="154"/>
      <c r="C286" s="108"/>
      <c r="D286" s="108"/>
      <c r="E286" s="108"/>
      <c r="F286" s="108"/>
      <c r="G286" s="107"/>
      <c r="H286" s="107"/>
      <c r="I286" s="107"/>
      <c r="J286" s="107"/>
      <c r="K286" s="107"/>
      <c r="L286" s="107"/>
      <c r="M286" s="103"/>
      <c r="N286" s="103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4"/>
      <c r="Z286" s="104"/>
      <c r="AA286" s="104"/>
    </row>
    <row r="287" spans="1:27" ht="15">
      <c r="A287" s="107"/>
      <c r="B287" s="154"/>
      <c r="C287" s="108"/>
      <c r="D287" s="108"/>
      <c r="E287" s="108"/>
      <c r="F287" s="108"/>
      <c r="G287" s="107"/>
      <c r="H287" s="107"/>
      <c r="I287" s="107"/>
      <c r="J287" s="107"/>
      <c r="K287" s="107"/>
      <c r="L287" s="107"/>
      <c r="M287" s="103"/>
      <c r="N287" s="103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4"/>
      <c r="Z287" s="104"/>
      <c r="AA287" s="104"/>
    </row>
    <row r="288" spans="1:27" ht="15">
      <c r="A288" s="107"/>
      <c r="B288" s="154"/>
      <c r="C288" s="108"/>
      <c r="D288" s="108"/>
      <c r="E288" s="108"/>
      <c r="F288" s="108"/>
      <c r="G288" s="107"/>
      <c r="H288" s="107"/>
      <c r="I288" s="107"/>
      <c r="J288" s="107"/>
      <c r="K288" s="107"/>
      <c r="L288" s="107"/>
      <c r="M288" s="103"/>
      <c r="N288" s="103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4"/>
      <c r="Z288" s="104"/>
      <c r="AA288" s="104"/>
    </row>
    <row r="289" spans="1:27" ht="15">
      <c r="A289" s="107"/>
      <c r="B289" s="154"/>
      <c r="C289" s="108"/>
      <c r="D289" s="108"/>
      <c r="E289" s="108"/>
      <c r="F289" s="108"/>
      <c r="G289" s="107"/>
      <c r="H289" s="107"/>
      <c r="I289" s="107"/>
      <c r="J289" s="107"/>
      <c r="K289" s="107"/>
      <c r="L289" s="107"/>
      <c r="M289" s="103"/>
      <c r="N289" s="103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4"/>
      <c r="Z289" s="104"/>
      <c r="AA289" s="104"/>
    </row>
    <row r="290" spans="1:27" ht="15">
      <c r="A290" s="107"/>
      <c r="B290" s="154"/>
      <c r="C290" s="108"/>
      <c r="D290" s="108"/>
      <c r="E290" s="108"/>
      <c r="F290" s="108"/>
      <c r="G290" s="107"/>
      <c r="H290" s="107"/>
      <c r="I290" s="107"/>
      <c r="J290" s="107"/>
      <c r="K290" s="107"/>
      <c r="L290" s="107"/>
      <c r="M290" s="103"/>
      <c r="N290" s="103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4"/>
      <c r="Z290" s="104"/>
      <c r="AA290" s="104"/>
    </row>
    <row r="291" spans="1:27" ht="15">
      <c r="A291" s="107"/>
      <c r="B291" s="154"/>
      <c r="C291" s="108"/>
      <c r="D291" s="108"/>
      <c r="E291" s="108"/>
      <c r="F291" s="108"/>
      <c r="G291" s="107"/>
      <c r="H291" s="107"/>
      <c r="I291" s="107"/>
      <c r="J291" s="107"/>
      <c r="K291" s="107"/>
      <c r="L291" s="107"/>
      <c r="M291" s="103"/>
      <c r="N291" s="103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4"/>
      <c r="Z291" s="104"/>
      <c r="AA291" s="104"/>
    </row>
    <row r="292" spans="1:27" ht="15">
      <c r="A292" s="107"/>
      <c r="B292" s="154"/>
      <c r="C292" s="108"/>
      <c r="D292" s="108"/>
      <c r="E292" s="108"/>
      <c r="F292" s="108"/>
      <c r="G292" s="107"/>
      <c r="H292" s="107"/>
      <c r="I292" s="107"/>
      <c r="J292" s="107"/>
      <c r="K292" s="107"/>
      <c r="L292" s="107"/>
      <c r="M292" s="103"/>
      <c r="N292" s="103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4"/>
      <c r="Z292" s="104"/>
      <c r="AA292" s="104"/>
    </row>
    <row r="293" spans="1:27" ht="15">
      <c r="A293" s="107"/>
      <c r="B293" s="154"/>
      <c r="C293" s="108"/>
      <c r="D293" s="108"/>
      <c r="E293" s="108"/>
      <c r="F293" s="108"/>
      <c r="G293" s="107"/>
      <c r="H293" s="107"/>
      <c r="I293" s="107"/>
      <c r="J293" s="107"/>
      <c r="K293" s="107"/>
      <c r="L293" s="107"/>
      <c r="M293" s="103"/>
      <c r="N293" s="103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4"/>
      <c r="Z293" s="104"/>
      <c r="AA293" s="104"/>
    </row>
    <row r="294" spans="1:27" ht="15">
      <c r="A294" s="107"/>
      <c r="B294" s="154"/>
      <c r="C294" s="108"/>
      <c r="D294" s="108"/>
      <c r="E294" s="108"/>
      <c r="F294" s="108"/>
      <c r="G294" s="107"/>
      <c r="H294" s="107"/>
      <c r="I294" s="107"/>
      <c r="J294" s="107"/>
      <c r="K294" s="107"/>
      <c r="L294" s="107"/>
      <c r="M294" s="103"/>
      <c r="N294" s="103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4"/>
      <c r="Z294" s="104"/>
      <c r="AA294" s="104"/>
    </row>
    <row r="295" spans="1:27" ht="15">
      <c r="A295" s="107"/>
      <c r="B295" s="154"/>
      <c r="C295" s="108"/>
      <c r="D295" s="108"/>
      <c r="E295" s="108"/>
      <c r="F295" s="108"/>
      <c r="G295" s="107"/>
      <c r="H295" s="107"/>
      <c r="I295" s="107"/>
      <c r="J295" s="107"/>
      <c r="K295" s="107"/>
      <c r="L295" s="107"/>
      <c r="M295" s="103"/>
      <c r="N295" s="103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4"/>
      <c r="Z295" s="104"/>
      <c r="AA295" s="104"/>
    </row>
    <row r="296" spans="1:27" ht="15">
      <c r="A296" s="107"/>
      <c r="B296" s="154"/>
      <c r="C296" s="108"/>
      <c r="D296" s="108"/>
      <c r="E296" s="108"/>
      <c r="F296" s="108"/>
      <c r="G296" s="107"/>
      <c r="H296" s="107"/>
      <c r="I296" s="107"/>
      <c r="J296" s="107"/>
      <c r="K296" s="107"/>
      <c r="L296" s="107"/>
      <c r="M296" s="103"/>
      <c r="N296" s="103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4"/>
      <c r="Z296" s="104"/>
      <c r="AA296" s="104"/>
    </row>
    <row r="297" spans="1:27" ht="15">
      <c r="A297" s="107"/>
      <c r="B297" s="154"/>
      <c r="C297" s="108"/>
      <c r="D297" s="108"/>
      <c r="E297" s="108"/>
      <c r="F297" s="108"/>
      <c r="G297" s="107"/>
      <c r="H297" s="107"/>
      <c r="I297" s="107"/>
      <c r="J297" s="107"/>
      <c r="K297" s="107"/>
      <c r="L297" s="107"/>
      <c r="M297" s="103"/>
      <c r="N297" s="103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4"/>
      <c r="Z297" s="104"/>
      <c r="AA297" s="104"/>
    </row>
    <row r="298" spans="1:27" ht="15">
      <c r="A298" s="107"/>
      <c r="B298" s="154"/>
      <c r="C298" s="108"/>
      <c r="D298" s="108"/>
      <c r="E298" s="108"/>
      <c r="F298" s="108"/>
      <c r="G298" s="107"/>
      <c r="H298" s="107"/>
      <c r="I298" s="107"/>
      <c r="J298" s="107"/>
      <c r="K298" s="107"/>
      <c r="L298" s="107"/>
      <c r="M298" s="103"/>
      <c r="N298" s="103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4"/>
      <c r="Z298" s="104"/>
      <c r="AA298" s="104"/>
    </row>
    <row r="299" spans="1:27" ht="15">
      <c r="A299" s="107"/>
      <c r="B299" s="154"/>
      <c r="C299" s="108"/>
      <c r="D299" s="108"/>
      <c r="E299" s="108"/>
      <c r="F299" s="108"/>
      <c r="G299" s="107"/>
      <c r="H299" s="107"/>
      <c r="I299" s="107"/>
      <c r="J299" s="107"/>
      <c r="K299" s="107"/>
      <c r="L299" s="107"/>
      <c r="M299" s="103"/>
      <c r="N299" s="103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4"/>
      <c r="Z299" s="104"/>
      <c r="AA299" s="104"/>
    </row>
    <row r="300" spans="1:27" ht="15">
      <c r="A300" s="107"/>
      <c r="B300" s="154"/>
      <c r="C300" s="108"/>
      <c r="D300" s="108"/>
      <c r="E300" s="108"/>
      <c r="F300" s="108"/>
      <c r="G300" s="107"/>
      <c r="H300" s="107"/>
      <c r="I300" s="107"/>
      <c r="J300" s="107"/>
      <c r="K300" s="107"/>
      <c r="L300" s="107"/>
      <c r="M300" s="103"/>
      <c r="N300" s="103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4"/>
      <c r="Z300" s="104"/>
      <c r="AA300" s="104"/>
    </row>
    <row r="301" spans="1:27" ht="15">
      <c r="A301" s="107"/>
      <c r="B301" s="154"/>
      <c r="C301" s="108"/>
      <c r="D301" s="108"/>
      <c r="E301" s="108"/>
      <c r="F301" s="108"/>
      <c r="G301" s="107"/>
      <c r="H301" s="107"/>
      <c r="I301" s="107"/>
      <c r="J301" s="107"/>
      <c r="K301" s="107"/>
      <c r="L301" s="107"/>
      <c r="M301" s="103"/>
      <c r="N301" s="103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4"/>
      <c r="Z301" s="104"/>
      <c r="AA301" s="104"/>
    </row>
    <row r="302" spans="1:27" ht="15">
      <c r="A302" s="107"/>
      <c r="B302" s="154"/>
      <c r="C302" s="108"/>
      <c r="D302" s="108"/>
      <c r="E302" s="108"/>
      <c r="F302" s="108"/>
      <c r="G302" s="107"/>
      <c r="H302" s="107"/>
      <c r="I302" s="107"/>
      <c r="J302" s="107"/>
      <c r="K302" s="107"/>
      <c r="L302" s="107"/>
      <c r="M302" s="103"/>
      <c r="N302" s="103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4"/>
      <c r="Z302" s="104"/>
      <c r="AA302" s="104"/>
    </row>
    <row r="303" spans="1:27" ht="15">
      <c r="A303" s="107"/>
      <c r="B303" s="154"/>
      <c r="C303" s="108"/>
      <c r="D303" s="108"/>
      <c r="E303" s="108"/>
      <c r="F303" s="108"/>
      <c r="G303" s="107"/>
      <c r="H303" s="107"/>
      <c r="I303" s="107"/>
      <c r="J303" s="107"/>
      <c r="K303" s="107"/>
      <c r="L303" s="107"/>
      <c r="M303" s="103"/>
      <c r="N303" s="103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4"/>
      <c r="Z303" s="104"/>
      <c r="AA303" s="104"/>
    </row>
    <row r="304" spans="1:27" ht="15">
      <c r="A304" s="107"/>
      <c r="B304" s="154"/>
      <c r="C304" s="108"/>
      <c r="D304" s="108"/>
      <c r="E304" s="108"/>
      <c r="F304" s="108"/>
      <c r="G304" s="107"/>
      <c r="H304" s="107"/>
      <c r="I304" s="107"/>
      <c r="J304" s="107"/>
      <c r="K304" s="107"/>
      <c r="L304" s="107"/>
      <c r="M304" s="103"/>
      <c r="N304" s="103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4"/>
      <c r="Z304" s="104"/>
      <c r="AA304" s="104"/>
    </row>
    <row r="305" spans="1:27" ht="15">
      <c r="A305" s="107"/>
      <c r="B305" s="154"/>
      <c r="C305" s="108"/>
      <c r="D305" s="108"/>
      <c r="E305" s="108"/>
      <c r="F305" s="108"/>
      <c r="G305" s="107"/>
      <c r="H305" s="107"/>
      <c r="I305" s="107"/>
      <c r="J305" s="107"/>
      <c r="K305" s="107"/>
      <c r="L305" s="107"/>
      <c r="M305" s="103"/>
      <c r="N305" s="103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4"/>
      <c r="Z305" s="104"/>
      <c r="AA305" s="104"/>
    </row>
    <row r="306" spans="1:27" ht="15">
      <c r="A306" s="107"/>
      <c r="B306" s="154"/>
      <c r="C306" s="108"/>
      <c r="D306" s="108"/>
      <c r="E306" s="108"/>
      <c r="F306" s="108"/>
      <c r="G306" s="107"/>
      <c r="H306" s="107"/>
      <c r="I306" s="107"/>
      <c r="J306" s="107"/>
      <c r="K306" s="107"/>
      <c r="L306" s="107"/>
      <c r="M306" s="103"/>
      <c r="N306" s="103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4"/>
      <c r="Z306" s="104"/>
      <c r="AA306" s="104"/>
    </row>
    <row r="307" spans="1:27" ht="15">
      <c r="A307" s="107"/>
      <c r="B307" s="154"/>
      <c r="C307" s="108"/>
      <c r="D307" s="108"/>
      <c r="E307" s="108"/>
      <c r="F307" s="108"/>
      <c r="G307" s="107"/>
      <c r="H307" s="107"/>
      <c r="I307" s="107"/>
      <c r="J307" s="107"/>
      <c r="K307" s="107"/>
      <c r="L307" s="107"/>
      <c r="M307" s="103"/>
      <c r="N307" s="103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4"/>
      <c r="Z307" s="104"/>
      <c r="AA307" s="104"/>
    </row>
    <row r="308" spans="1:27" ht="15">
      <c r="A308" s="107"/>
      <c r="B308" s="154"/>
      <c r="C308" s="108"/>
      <c r="D308" s="108"/>
      <c r="E308" s="108"/>
      <c r="F308" s="108"/>
      <c r="G308" s="107"/>
      <c r="H308" s="107"/>
      <c r="I308" s="107"/>
      <c r="J308" s="107"/>
      <c r="K308" s="107"/>
      <c r="L308" s="107"/>
      <c r="M308" s="103"/>
      <c r="N308" s="103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4"/>
      <c r="Z308" s="104"/>
      <c r="AA308" s="104"/>
    </row>
    <row r="309" spans="1:27" ht="15">
      <c r="A309" s="107"/>
      <c r="B309" s="154"/>
      <c r="C309" s="108"/>
      <c r="D309" s="108"/>
      <c r="E309" s="108"/>
      <c r="F309" s="108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4"/>
      <c r="Z309" s="104"/>
      <c r="AA309" s="104"/>
    </row>
    <row r="310" spans="1:27" ht="15">
      <c r="A310" s="107"/>
      <c r="B310" s="154"/>
      <c r="C310" s="108"/>
      <c r="D310" s="108"/>
      <c r="E310" s="108"/>
      <c r="F310" s="108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4"/>
      <c r="Z310" s="104"/>
      <c r="AA310" s="104"/>
    </row>
    <row r="311" spans="1:27" ht="15">
      <c r="A311" s="107"/>
      <c r="B311" s="154"/>
      <c r="C311" s="108"/>
      <c r="D311" s="108"/>
      <c r="E311" s="108"/>
      <c r="F311" s="108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4"/>
      <c r="Z311" s="104"/>
      <c r="AA311" s="104"/>
    </row>
    <row r="312" spans="1:27" ht="15">
      <c r="A312" s="107"/>
      <c r="B312" s="154"/>
      <c r="C312" s="108"/>
      <c r="D312" s="108"/>
      <c r="E312" s="108"/>
      <c r="F312" s="108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4"/>
      <c r="Z312" s="104"/>
      <c r="AA312" s="104"/>
    </row>
    <row r="313" spans="1:27" ht="15">
      <c r="A313" s="107"/>
      <c r="B313" s="154"/>
      <c r="C313" s="108"/>
      <c r="D313" s="108"/>
      <c r="E313" s="108"/>
      <c r="F313" s="108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4"/>
      <c r="Z313" s="104"/>
      <c r="AA313" s="104"/>
    </row>
    <row r="314" spans="1:27" ht="15">
      <c r="A314" s="107"/>
      <c r="B314" s="154"/>
      <c r="C314" s="108"/>
      <c r="D314" s="108"/>
      <c r="E314" s="108"/>
      <c r="F314" s="108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4"/>
      <c r="Z314" s="104"/>
      <c r="AA314" s="104"/>
    </row>
    <row r="315" spans="1:27" ht="15">
      <c r="A315" s="107"/>
      <c r="B315" s="154"/>
      <c r="C315" s="108"/>
      <c r="D315" s="108"/>
      <c r="E315" s="108"/>
      <c r="F315" s="108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4"/>
      <c r="Z315" s="104"/>
      <c r="AA315" s="104"/>
    </row>
    <row r="316" spans="1:27" ht="15">
      <c r="A316" s="107"/>
      <c r="B316" s="154"/>
      <c r="C316" s="108"/>
      <c r="D316" s="108"/>
      <c r="E316" s="108"/>
      <c r="F316" s="108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4"/>
      <c r="Z316" s="104"/>
      <c r="AA316" s="104"/>
    </row>
    <row r="317" spans="1:27" ht="15">
      <c r="A317" s="107"/>
      <c r="B317" s="154"/>
      <c r="C317" s="108"/>
      <c r="D317" s="108"/>
      <c r="E317" s="108"/>
      <c r="F317" s="108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4"/>
      <c r="Z317" s="104"/>
      <c r="AA317" s="104"/>
    </row>
    <row r="318" spans="1:27" ht="15">
      <c r="A318" s="107"/>
      <c r="B318" s="154"/>
      <c r="C318" s="108"/>
      <c r="D318" s="108"/>
      <c r="E318" s="108"/>
      <c r="F318" s="108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4"/>
      <c r="Z318" s="104"/>
      <c r="AA318" s="104"/>
    </row>
    <row r="319" spans="1:27" ht="15">
      <c r="A319" s="107"/>
      <c r="B319" s="154"/>
      <c r="C319" s="108"/>
      <c r="D319" s="108"/>
      <c r="E319" s="108"/>
      <c r="F319" s="108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4"/>
      <c r="Z319" s="104"/>
      <c r="AA319" s="104"/>
    </row>
    <row r="320" spans="1:27" ht="15">
      <c r="A320" s="107"/>
      <c r="B320" s="154"/>
      <c r="C320" s="108"/>
      <c r="D320" s="108"/>
      <c r="E320" s="108"/>
      <c r="F320" s="108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4"/>
      <c r="Z320" s="104"/>
      <c r="AA320" s="104"/>
    </row>
    <row r="321" spans="1:27" ht="15">
      <c r="A321" s="107"/>
      <c r="B321" s="154"/>
      <c r="C321" s="108"/>
      <c r="D321" s="108"/>
      <c r="E321" s="108"/>
      <c r="F321" s="108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4"/>
      <c r="Z321" s="104"/>
      <c r="AA321" s="104"/>
    </row>
    <row r="322" spans="1:27" ht="15">
      <c r="A322" s="107"/>
      <c r="B322" s="154"/>
      <c r="C322" s="108"/>
      <c r="D322" s="108"/>
      <c r="E322" s="108"/>
      <c r="F322" s="108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4"/>
      <c r="Z322" s="104"/>
      <c r="AA322" s="104"/>
    </row>
    <row r="323" spans="1:27" ht="15">
      <c r="A323" s="107"/>
      <c r="B323" s="154"/>
      <c r="C323" s="108"/>
      <c r="D323" s="108"/>
      <c r="E323" s="108"/>
      <c r="F323" s="108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4"/>
      <c r="Z323" s="104"/>
      <c r="AA323" s="104"/>
    </row>
    <row r="324" spans="1:27" ht="15">
      <c r="A324" s="107"/>
      <c r="B324" s="154"/>
      <c r="C324" s="108"/>
      <c r="D324" s="108"/>
      <c r="E324" s="108"/>
      <c r="F324" s="108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4"/>
      <c r="Z324" s="104"/>
      <c r="AA324" s="104"/>
    </row>
    <row r="325" spans="1:27" ht="15">
      <c r="A325" s="107"/>
      <c r="B325" s="154"/>
      <c r="C325" s="108"/>
      <c r="D325" s="108"/>
      <c r="E325" s="108"/>
      <c r="F325" s="108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4"/>
      <c r="Z325" s="104"/>
      <c r="AA325" s="104"/>
    </row>
    <row r="326" spans="1:27" ht="15">
      <c r="A326" s="107"/>
      <c r="B326" s="154"/>
      <c r="C326" s="108"/>
      <c r="D326" s="108"/>
      <c r="E326" s="108"/>
      <c r="F326" s="108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4"/>
      <c r="Z326" s="104"/>
      <c r="AA326" s="104"/>
    </row>
    <row r="327" spans="1:27" ht="15">
      <c r="A327" s="107"/>
      <c r="B327" s="154"/>
      <c r="C327" s="108"/>
      <c r="D327" s="108"/>
      <c r="E327" s="108"/>
      <c r="F327" s="108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4"/>
      <c r="Z327" s="104"/>
      <c r="AA327" s="104"/>
    </row>
    <row r="328" spans="3:27" ht="15">
      <c r="C328" s="108"/>
      <c r="D328" s="108"/>
      <c r="E328" s="108"/>
      <c r="F328" s="108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4"/>
      <c r="Z328" s="104"/>
      <c r="AA328" s="104"/>
    </row>
    <row r="329" spans="3:27" ht="15">
      <c r="C329" s="108"/>
      <c r="D329" s="108"/>
      <c r="E329" s="108"/>
      <c r="F329" s="108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4"/>
      <c r="Z329" s="104"/>
      <c r="AA329" s="107"/>
    </row>
    <row r="330" spans="3:27" ht="15">
      <c r="C330" s="108"/>
      <c r="D330" s="108"/>
      <c r="E330" s="108"/>
      <c r="F330" s="108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4"/>
      <c r="Z330" s="104"/>
      <c r="AA330" s="107"/>
    </row>
    <row r="331" spans="3:27" ht="15">
      <c r="C331" s="108"/>
      <c r="D331" s="108"/>
      <c r="E331" s="108"/>
      <c r="F331" s="108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4"/>
      <c r="Z331" s="104"/>
      <c r="AA331" s="107"/>
    </row>
    <row r="332" spans="3:27" ht="15">
      <c r="C332" s="108"/>
      <c r="D332" s="108"/>
      <c r="E332" s="108"/>
      <c r="F332" s="108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4"/>
      <c r="Z332" s="104"/>
      <c r="AA332" s="107"/>
    </row>
    <row r="333" spans="3:27" ht="15">
      <c r="C333" s="108"/>
      <c r="D333" s="108"/>
      <c r="E333" s="108"/>
      <c r="F333" s="108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4"/>
      <c r="Z333" s="104"/>
      <c r="AA333" s="107"/>
    </row>
    <row r="334" spans="3:27" ht="15">
      <c r="C334" s="108"/>
      <c r="D334" s="108"/>
      <c r="E334" s="108"/>
      <c r="F334" s="108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4"/>
      <c r="Z334" s="104"/>
      <c r="AA334" s="107"/>
    </row>
    <row r="335" spans="3:27" ht="15">
      <c r="C335" s="108"/>
      <c r="D335" s="108"/>
      <c r="E335" s="108"/>
      <c r="F335" s="108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</row>
    <row r="336" spans="3:27" ht="15">
      <c r="C336" s="108"/>
      <c r="D336" s="108"/>
      <c r="E336" s="108"/>
      <c r="F336" s="108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</row>
    <row r="337" spans="3:27" ht="15">
      <c r="C337" s="108"/>
      <c r="D337" s="108"/>
      <c r="E337" s="108"/>
      <c r="F337" s="108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</row>
    <row r="338" spans="3:27" ht="15">
      <c r="C338" s="108"/>
      <c r="D338" s="108"/>
      <c r="E338" s="108"/>
      <c r="F338" s="108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</row>
    <row r="339" spans="3:27" ht="15">
      <c r="C339" s="108"/>
      <c r="D339" s="108"/>
      <c r="E339" s="108"/>
      <c r="F339" s="108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</row>
    <row r="340" spans="3:27" ht="15">
      <c r="C340" s="108"/>
      <c r="D340" s="108"/>
      <c r="E340" s="108"/>
      <c r="F340" s="108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</row>
    <row r="341" spans="3:27" ht="15">
      <c r="C341" s="108"/>
      <c r="D341" s="108"/>
      <c r="E341" s="108"/>
      <c r="F341" s="108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</row>
    <row r="342" spans="3:27" ht="15">
      <c r="C342" s="108"/>
      <c r="D342" s="108"/>
      <c r="E342" s="108"/>
      <c r="F342" s="108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</row>
    <row r="343" spans="3:27" ht="15">
      <c r="C343" s="108"/>
      <c r="D343" s="108"/>
      <c r="E343" s="108"/>
      <c r="F343" s="108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</row>
    <row r="344" spans="3:27" ht="15">
      <c r="C344" s="108"/>
      <c r="D344" s="108"/>
      <c r="E344" s="108"/>
      <c r="F344" s="108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</row>
    <row r="345" spans="3:27" ht="15">
      <c r="C345" s="108"/>
      <c r="D345" s="108"/>
      <c r="E345" s="108"/>
      <c r="F345" s="108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</row>
    <row r="346" spans="3:27" ht="15">
      <c r="C346" s="108"/>
      <c r="D346" s="108"/>
      <c r="E346" s="108"/>
      <c r="F346" s="108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</row>
    <row r="347" spans="3:27" ht="15"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</row>
    <row r="348" spans="3:27" ht="15"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</row>
    <row r="349" spans="3:27" ht="15"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</row>
    <row r="350" spans="3:27" ht="15"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</row>
    <row r="351" spans="3:27" ht="15"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</row>
    <row r="352" spans="3:27" ht="15"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</row>
    <row r="353" spans="3:27" ht="15"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</row>
    <row r="354" spans="3:27" ht="15"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</row>
    <row r="355" spans="3:27" ht="15"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</row>
    <row r="356" spans="3:27" ht="15"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</row>
    <row r="357" spans="3:27" ht="15"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</row>
    <row r="358" spans="3:27" ht="15"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</row>
    <row r="359" spans="3:27" ht="15"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</row>
    <row r="360" spans="3:27" ht="15"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</row>
    <row r="361" spans="3:27" ht="15"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</row>
    <row r="362" spans="3:27" ht="15"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</row>
    <row r="363" spans="3:27" ht="15"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</row>
    <row r="364" spans="3:27" ht="15"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</row>
    <row r="365" spans="3:27" ht="15"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</row>
    <row r="366" spans="3:27" ht="15"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</row>
    <row r="367" spans="3:27" ht="15"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</row>
    <row r="368" spans="3:27" ht="15"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</row>
    <row r="369" spans="3:27" ht="15"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</row>
    <row r="370" spans="3:27" ht="15"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</row>
    <row r="371" spans="3:27" ht="15"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</row>
    <row r="372" spans="3:26" ht="15"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3:26" ht="15"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3:26" ht="15"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3:26" ht="15"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3:26" ht="15"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3:26" ht="15"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</sheetData>
  <sheetProtection/>
  <mergeCells count="23">
    <mergeCell ref="F1:Z1"/>
    <mergeCell ref="F2:AA2"/>
    <mergeCell ref="A189:AA189"/>
    <mergeCell ref="R14:R15"/>
    <mergeCell ref="A188:AA188"/>
    <mergeCell ref="Y14:AA15"/>
    <mergeCell ref="A14:A16"/>
    <mergeCell ref="C10:K10"/>
    <mergeCell ref="A11:AA11"/>
    <mergeCell ref="E14:E16"/>
    <mergeCell ref="M12:O13"/>
    <mergeCell ref="H14:H15"/>
    <mergeCell ref="I14:I15"/>
    <mergeCell ref="G12:I13"/>
    <mergeCell ref="K14:K15"/>
    <mergeCell ref="N14:N15"/>
    <mergeCell ref="C14:C16"/>
    <mergeCell ref="Q14:Q15"/>
    <mergeCell ref="B14:B16"/>
    <mergeCell ref="L14:L15"/>
    <mergeCell ref="D14:D16"/>
    <mergeCell ref="F14:F16"/>
    <mergeCell ref="O14:O15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1"/>
  <sheetViews>
    <sheetView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9" sqref="L19"/>
    </sheetView>
  </sheetViews>
  <sheetFormatPr defaultColWidth="9.00390625" defaultRowHeight="12.75"/>
  <cols>
    <col min="1" max="1" width="34.25390625" style="0" customWidth="1"/>
    <col min="2" max="2" width="7.25390625" style="0" customWidth="1"/>
    <col min="3" max="3" width="6.625" style="0" customWidth="1"/>
    <col min="5" max="5" width="7.125" style="0" customWidth="1"/>
    <col min="6" max="6" width="9.875" style="0" customWidth="1"/>
    <col min="7" max="7" width="9.625" style="0" customWidth="1"/>
    <col min="8" max="8" width="12.875" style="0" customWidth="1"/>
  </cols>
  <sheetData>
    <row r="2" ht="12.75">
      <c r="D2" t="s">
        <v>182</v>
      </c>
    </row>
    <row r="3" ht="12.75">
      <c r="D3" t="s">
        <v>175</v>
      </c>
    </row>
    <row r="4" ht="12.75">
      <c r="D4" t="s">
        <v>176</v>
      </c>
    </row>
    <row r="6" ht="12.75">
      <c r="D6" t="s">
        <v>177</v>
      </c>
    </row>
    <row r="7" ht="12.75">
      <c r="D7" t="s">
        <v>178</v>
      </c>
    </row>
    <row r="8" ht="12.75">
      <c r="D8" t="s">
        <v>179</v>
      </c>
    </row>
    <row r="10" spans="1:8" ht="12.75">
      <c r="A10" s="274" t="s">
        <v>174</v>
      </c>
      <c r="B10" s="274"/>
      <c r="C10" s="274"/>
      <c r="D10" s="274"/>
      <c r="E10" s="274"/>
      <c r="F10" s="274"/>
      <c r="G10" s="274"/>
      <c r="H10" s="274"/>
    </row>
    <row r="11" spans="1:8" ht="12.75">
      <c r="A11" s="274"/>
      <c r="B11" s="274"/>
      <c r="C11" s="274"/>
      <c r="D11" s="274"/>
      <c r="E11" s="274"/>
      <c r="F11" s="274"/>
      <c r="G11" s="274"/>
      <c r="H11" s="274"/>
    </row>
    <row r="12" spans="1:8" ht="25.5" customHeight="1" thickBot="1">
      <c r="A12" s="275"/>
      <c r="B12" s="275"/>
      <c r="C12" s="275"/>
      <c r="D12" s="275"/>
      <c r="E12" s="275"/>
      <c r="F12" s="275"/>
      <c r="G12" s="275"/>
      <c r="H12" s="275"/>
    </row>
    <row r="13" spans="1:8" ht="12.75">
      <c r="A13" s="2"/>
      <c r="B13" s="6"/>
      <c r="C13" s="6"/>
      <c r="D13" s="6"/>
      <c r="E13" s="6"/>
      <c r="F13" s="276" t="s">
        <v>18</v>
      </c>
      <c r="G13" s="277"/>
      <c r="H13" s="278"/>
    </row>
    <row r="14" spans="1:8" ht="13.5" thickBot="1">
      <c r="A14" s="3"/>
      <c r="B14" s="7"/>
      <c r="C14" s="7"/>
      <c r="D14" s="7" t="s">
        <v>15</v>
      </c>
      <c r="E14" s="7"/>
      <c r="F14" s="279"/>
      <c r="G14" s="280"/>
      <c r="H14" s="281"/>
    </row>
    <row r="15" spans="1:8" ht="12.75">
      <c r="A15" s="4" t="s">
        <v>12</v>
      </c>
      <c r="B15" s="7" t="s">
        <v>13</v>
      </c>
      <c r="C15" s="7" t="s">
        <v>14</v>
      </c>
      <c r="D15" s="7" t="s">
        <v>16</v>
      </c>
      <c r="E15" s="7" t="s">
        <v>17</v>
      </c>
      <c r="F15" s="12"/>
      <c r="G15" s="282" t="s">
        <v>20</v>
      </c>
      <c r="H15" s="282" t="s">
        <v>21</v>
      </c>
    </row>
    <row r="16" spans="1:8" ht="13.5" thickBot="1">
      <c r="A16" s="5"/>
      <c r="B16" s="8"/>
      <c r="C16" s="8"/>
      <c r="D16" s="8"/>
      <c r="E16" s="8"/>
      <c r="F16" s="13" t="s">
        <v>19</v>
      </c>
      <c r="G16" s="283"/>
      <c r="H16" s="283"/>
    </row>
    <row r="17" spans="1:8" ht="12.75">
      <c r="A17" s="25"/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</row>
    <row r="18" spans="1:8" ht="31.5">
      <c r="A18" s="70" t="s">
        <v>22</v>
      </c>
      <c r="B18" s="71" t="s">
        <v>126</v>
      </c>
      <c r="C18" s="72" t="s">
        <v>142</v>
      </c>
      <c r="D18" s="72" t="s">
        <v>130</v>
      </c>
      <c r="E18" s="72" t="s">
        <v>128</v>
      </c>
      <c r="F18" s="62">
        <v>18278.4</v>
      </c>
      <c r="G18" s="62">
        <v>17246</v>
      </c>
      <c r="H18" s="62">
        <v>1032.4</v>
      </c>
    </row>
    <row r="19" spans="1:8" ht="63">
      <c r="A19" s="30" t="s">
        <v>23</v>
      </c>
      <c r="B19" s="31" t="s">
        <v>126</v>
      </c>
      <c r="C19" s="31" t="s">
        <v>127</v>
      </c>
      <c r="D19" s="31" t="s">
        <v>128</v>
      </c>
      <c r="E19" s="31" t="s">
        <v>128</v>
      </c>
      <c r="F19" s="62">
        <v>1015</v>
      </c>
      <c r="G19" s="62">
        <v>1015</v>
      </c>
      <c r="H19" s="63">
        <v>0</v>
      </c>
    </row>
    <row r="20" spans="1:8" ht="94.5">
      <c r="A20" s="34" t="s">
        <v>24</v>
      </c>
      <c r="B20" s="31" t="s">
        <v>126</v>
      </c>
      <c r="C20" s="31" t="s">
        <v>127</v>
      </c>
      <c r="D20" s="31" t="s">
        <v>25</v>
      </c>
      <c r="E20" s="31" t="s">
        <v>128</v>
      </c>
      <c r="F20" s="62">
        <v>1015</v>
      </c>
      <c r="G20" s="62">
        <v>1015</v>
      </c>
      <c r="H20" s="63">
        <v>0</v>
      </c>
    </row>
    <row r="21" spans="1:8" ht="31.5">
      <c r="A21" s="34" t="s">
        <v>26</v>
      </c>
      <c r="B21" s="31" t="s">
        <v>126</v>
      </c>
      <c r="C21" s="31" t="s">
        <v>127</v>
      </c>
      <c r="D21" s="31" t="s">
        <v>27</v>
      </c>
      <c r="E21" s="31" t="s">
        <v>128</v>
      </c>
      <c r="F21" s="62">
        <v>1015</v>
      </c>
      <c r="G21" s="62">
        <v>1015</v>
      </c>
      <c r="H21" s="63">
        <v>0</v>
      </c>
    </row>
    <row r="22" spans="1:8" ht="31.5">
      <c r="A22" s="34" t="s">
        <v>28</v>
      </c>
      <c r="B22" s="31" t="s">
        <v>126</v>
      </c>
      <c r="C22" s="31" t="s">
        <v>127</v>
      </c>
      <c r="D22" s="31" t="s">
        <v>27</v>
      </c>
      <c r="E22" s="31">
        <v>500</v>
      </c>
      <c r="F22" s="62">
        <v>1015</v>
      </c>
      <c r="G22" s="62">
        <v>1015</v>
      </c>
      <c r="H22" s="63">
        <v>0</v>
      </c>
    </row>
    <row r="23" spans="1:8" ht="94.5">
      <c r="A23" s="30" t="s">
        <v>29</v>
      </c>
      <c r="B23" s="31" t="s">
        <v>126</v>
      </c>
      <c r="C23" s="31" t="s">
        <v>129</v>
      </c>
      <c r="D23" s="31" t="s">
        <v>130</v>
      </c>
      <c r="E23" s="31" t="s">
        <v>128</v>
      </c>
      <c r="F23" s="62">
        <v>496.9</v>
      </c>
      <c r="G23" s="62">
        <v>496.9</v>
      </c>
      <c r="H23" s="63">
        <v>0</v>
      </c>
    </row>
    <row r="24" spans="1:8" ht="94.5">
      <c r="A24" s="34" t="s">
        <v>24</v>
      </c>
      <c r="B24" s="31" t="s">
        <v>126</v>
      </c>
      <c r="C24" s="31" t="s">
        <v>129</v>
      </c>
      <c r="D24" s="31" t="s">
        <v>25</v>
      </c>
      <c r="E24" s="31" t="s">
        <v>128</v>
      </c>
      <c r="F24" s="62">
        <v>496.9</v>
      </c>
      <c r="G24" s="62">
        <v>496.9</v>
      </c>
      <c r="H24" s="63">
        <v>0</v>
      </c>
    </row>
    <row r="25" spans="1:8" ht="15.75">
      <c r="A25" s="34" t="s">
        <v>30</v>
      </c>
      <c r="B25" s="31" t="s">
        <v>126</v>
      </c>
      <c r="C25" s="31" t="s">
        <v>129</v>
      </c>
      <c r="D25" s="31" t="s">
        <v>31</v>
      </c>
      <c r="E25" s="31" t="s">
        <v>128</v>
      </c>
      <c r="F25" s="62">
        <v>496.9</v>
      </c>
      <c r="G25" s="62">
        <v>496.9</v>
      </c>
      <c r="H25" s="63">
        <v>0</v>
      </c>
    </row>
    <row r="26" spans="1:8" ht="31.5">
      <c r="A26" s="34" t="s">
        <v>28</v>
      </c>
      <c r="B26" s="31" t="s">
        <v>126</v>
      </c>
      <c r="C26" s="31" t="s">
        <v>129</v>
      </c>
      <c r="D26" s="31" t="s">
        <v>31</v>
      </c>
      <c r="E26" s="31">
        <v>500</v>
      </c>
      <c r="F26" s="62">
        <v>496.9</v>
      </c>
      <c r="G26" s="62">
        <v>496.9</v>
      </c>
      <c r="H26" s="63">
        <v>0</v>
      </c>
    </row>
    <row r="27" spans="1:8" ht="126">
      <c r="A27" s="35" t="s">
        <v>32</v>
      </c>
      <c r="B27" s="31" t="s">
        <v>126</v>
      </c>
      <c r="C27" s="31" t="s">
        <v>131</v>
      </c>
      <c r="D27" s="31" t="s">
        <v>130</v>
      </c>
      <c r="E27" s="31" t="s">
        <v>128</v>
      </c>
      <c r="F27" s="62">
        <v>5153.944</v>
      </c>
      <c r="G27" s="62">
        <v>5153.944</v>
      </c>
      <c r="H27" s="63">
        <v>0</v>
      </c>
    </row>
    <row r="28" spans="1:8" ht="94.5">
      <c r="A28" s="34" t="s">
        <v>33</v>
      </c>
      <c r="B28" s="31" t="s">
        <v>126</v>
      </c>
      <c r="C28" s="31" t="s">
        <v>131</v>
      </c>
      <c r="D28" s="31" t="s">
        <v>132</v>
      </c>
      <c r="E28" s="64" t="s">
        <v>128</v>
      </c>
      <c r="F28" s="62">
        <v>5153.944</v>
      </c>
      <c r="G28" s="62">
        <v>5153.944</v>
      </c>
      <c r="H28" s="63">
        <v>0</v>
      </c>
    </row>
    <row r="29" spans="1:8" ht="15.75">
      <c r="A29" s="34" t="s">
        <v>30</v>
      </c>
      <c r="B29" s="31" t="s">
        <v>126</v>
      </c>
      <c r="C29" s="31" t="s">
        <v>131</v>
      </c>
      <c r="D29" s="31" t="s">
        <v>162</v>
      </c>
      <c r="E29" s="31" t="s">
        <v>128</v>
      </c>
      <c r="F29" s="62">
        <v>5153.944</v>
      </c>
      <c r="G29" s="62">
        <v>5153.944</v>
      </c>
      <c r="H29" s="63">
        <v>0</v>
      </c>
    </row>
    <row r="30" spans="1:8" ht="31.5">
      <c r="A30" s="34" t="s">
        <v>28</v>
      </c>
      <c r="B30" s="31" t="s">
        <v>126</v>
      </c>
      <c r="C30" s="31" t="s">
        <v>131</v>
      </c>
      <c r="D30" s="31" t="s">
        <v>31</v>
      </c>
      <c r="E30" s="31">
        <v>500</v>
      </c>
      <c r="F30" s="62">
        <v>5153.944</v>
      </c>
      <c r="G30" s="62">
        <v>5153.944</v>
      </c>
      <c r="H30" s="63">
        <v>0</v>
      </c>
    </row>
    <row r="31" spans="1:8" ht="94.5">
      <c r="A31" s="39" t="s">
        <v>34</v>
      </c>
      <c r="B31" s="31" t="s">
        <v>126</v>
      </c>
      <c r="C31" s="31" t="s">
        <v>133</v>
      </c>
      <c r="D31" s="31" t="s">
        <v>130</v>
      </c>
      <c r="E31" s="31"/>
      <c r="F31" s="62">
        <v>3523.9</v>
      </c>
      <c r="G31" s="62">
        <v>3475</v>
      </c>
      <c r="H31" s="63">
        <v>48.9</v>
      </c>
    </row>
    <row r="32" spans="1:8" ht="94.5">
      <c r="A32" s="34" t="s">
        <v>33</v>
      </c>
      <c r="B32" s="31" t="s">
        <v>126</v>
      </c>
      <c r="C32" s="31" t="s">
        <v>133</v>
      </c>
      <c r="D32" s="31" t="s">
        <v>130</v>
      </c>
      <c r="E32" s="31" t="s">
        <v>128</v>
      </c>
      <c r="F32" s="62">
        <v>3523.9</v>
      </c>
      <c r="G32" s="62">
        <v>3475</v>
      </c>
      <c r="H32" s="63">
        <v>48.9</v>
      </c>
    </row>
    <row r="33" spans="1:8" ht="15.75">
      <c r="A33" s="34" t="s">
        <v>30</v>
      </c>
      <c r="B33" s="31" t="s">
        <v>126</v>
      </c>
      <c r="C33" s="31" t="s">
        <v>133</v>
      </c>
      <c r="D33" s="31" t="s">
        <v>31</v>
      </c>
      <c r="E33" s="31"/>
      <c r="F33" s="62">
        <v>3523.9</v>
      </c>
      <c r="G33" s="62">
        <v>3475</v>
      </c>
      <c r="H33" s="63">
        <v>48.9</v>
      </c>
    </row>
    <row r="34" spans="1:8" ht="31.5">
      <c r="A34" s="34" t="s">
        <v>28</v>
      </c>
      <c r="B34" s="31" t="s">
        <v>126</v>
      </c>
      <c r="C34" s="31" t="s">
        <v>133</v>
      </c>
      <c r="D34" s="31" t="s">
        <v>31</v>
      </c>
      <c r="E34" s="31">
        <v>500</v>
      </c>
      <c r="F34" s="62">
        <v>3523.9</v>
      </c>
      <c r="G34" s="62">
        <v>3475</v>
      </c>
      <c r="H34" s="63">
        <v>48.9</v>
      </c>
    </row>
    <row r="35" spans="1:8" ht="47.25">
      <c r="A35" s="40" t="s">
        <v>35</v>
      </c>
      <c r="B35" s="31" t="s">
        <v>126</v>
      </c>
      <c r="C35" s="31">
        <v>11</v>
      </c>
      <c r="D35" s="31" t="s">
        <v>130</v>
      </c>
      <c r="E35" s="31" t="s">
        <v>128</v>
      </c>
      <c r="F35" s="62">
        <v>50</v>
      </c>
      <c r="G35" s="62">
        <v>50</v>
      </c>
      <c r="H35" s="63">
        <v>0</v>
      </c>
    </row>
    <row r="36" spans="1:8" ht="31.5">
      <c r="A36" s="41" t="s">
        <v>36</v>
      </c>
      <c r="B36" s="31" t="s">
        <v>126</v>
      </c>
      <c r="C36" s="31">
        <v>11</v>
      </c>
      <c r="D36" s="31" t="s">
        <v>134</v>
      </c>
      <c r="E36" s="31" t="s">
        <v>128</v>
      </c>
      <c r="F36" s="62">
        <v>50</v>
      </c>
      <c r="G36" s="62">
        <v>50</v>
      </c>
      <c r="H36" s="63">
        <v>0</v>
      </c>
    </row>
    <row r="37" spans="1:8" ht="31.5">
      <c r="A37" s="41" t="s">
        <v>37</v>
      </c>
      <c r="B37" s="31" t="s">
        <v>126</v>
      </c>
      <c r="C37" s="31">
        <v>11</v>
      </c>
      <c r="D37" s="31" t="s">
        <v>135</v>
      </c>
      <c r="E37" s="31" t="s">
        <v>128</v>
      </c>
      <c r="F37" s="62">
        <v>50</v>
      </c>
      <c r="G37" s="62">
        <v>50</v>
      </c>
      <c r="H37" s="63">
        <v>0</v>
      </c>
    </row>
    <row r="38" spans="1:8" ht="15.75">
      <c r="A38" s="41" t="s">
        <v>38</v>
      </c>
      <c r="B38" s="31" t="s">
        <v>126</v>
      </c>
      <c r="C38" s="31">
        <v>11</v>
      </c>
      <c r="D38" s="31" t="s">
        <v>135</v>
      </c>
      <c r="E38" s="31" t="s">
        <v>136</v>
      </c>
      <c r="F38" s="62">
        <v>50</v>
      </c>
      <c r="G38" s="62">
        <v>50</v>
      </c>
      <c r="H38" s="63">
        <v>0</v>
      </c>
    </row>
    <row r="39" spans="1:8" ht="15.75">
      <c r="A39" s="40" t="s">
        <v>39</v>
      </c>
      <c r="B39" s="31" t="s">
        <v>126</v>
      </c>
      <c r="C39" s="31">
        <v>12</v>
      </c>
      <c r="D39" s="31" t="s">
        <v>130</v>
      </c>
      <c r="E39" s="31" t="s">
        <v>128</v>
      </c>
      <c r="F39" s="62">
        <v>100</v>
      </c>
      <c r="G39" s="62">
        <v>100</v>
      </c>
      <c r="H39" s="63">
        <v>0</v>
      </c>
    </row>
    <row r="40" spans="1:8" ht="31.5">
      <c r="A40" s="41" t="s">
        <v>169</v>
      </c>
      <c r="B40" s="31" t="s">
        <v>126</v>
      </c>
      <c r="C40" s="31">
        <v>12</v>
      </c>
      <c r="D40" s="31">
        <v>700500</v>
      </c>
      <c r="E40" s="31" t="s">
        <v>128</v>
      </c>
      <c r="F40" s="62">
        <v>100</v>
      </c>
      <c r="G40" s="62">
        <v>100</v>
      </c>
      <c r="H40" s="63">
        <v>0</v>
      </c>
    </row>
    <row r="41" spans="1:8" ht="47.25">
      <c r="A41" s="34" t="s">
        <v>40</v>
      </c>
      <c r="B41" s="31" t="s">
        <v>126</v>
      </c>
      <c r="C41" s="31">
        <v>12</v>
      </c>
      <c r="D41" s="31" t="s">
        <v>41</v>
      </c>
      <c r="E41" s="31" t="s">
        <v>128</v>
      </c>
      <c r="F41" s="62">
        <v>50</v>
      </c>
      <c r="G41" s="62">
        <v>50</v>
      </c>
      <c r="H41" s="63">
        <v>0</v>
      </c>
    </row>
    <row r="42" spans="1:8" ht="15.75">
      <c r="A42" s="41" t="s">
        <v>38</v>
      </c>
      <c r="B42" s="31" t="s">
        <v>126</v>
      </c>
      <c r="C42" s="31">
        <v>12</v>
      </c>
      <c r="D42" s="31" t="s">
        <v>42</v>
      </c>
      <c r="E42" s="31" t="s">
        <v>136</v>
      </c>
      <c r="F42" s="62">
        <v>50</v>
      </c>
      <c r="G42" s="62">
        <v>50</v>
      </c>
      <c r="H42" s="63">
        <v>0</v>
      </c>
    </row>
    <row r="43" spans="1:8" ht="31.5">
      <c r="A43" s="41" t="s">
        <v>43</v>
      </c>
      <c r="B43" s="31" t="s">
        <v>126</v>
      </c>
      <c r="C43" s="31">
        <v>12</v>
      </c>
      <c r="D43" s="31" t="s">
        <v>44</v>
      </c>
      <c r="E43" s="31" t="s">
        <v>128</v>
      </c>
      <c r="F43" s="62">
        <v>30</v>
      </c>
      <c r="G43" s="62">
        <v>30</v>
      </c>
      <c r="H43" s="63">
        <v>0</v>
      </c>
    </row>
    <row r="44" spans="1:8" ht="15.75">
      <c r="A44" s="41" t="s">
        <v>38</v>
      </c>
      <c r="B44" s="31" t="s">
        <v>126</v>
      </c>
      <c r="C44" s="31">
        <v>12</v>
      </c>
      <c r="D44" s="31" t="s">
        <v>45</v>
      </c>
      <c r="E44" s="31" t="s">
        <v>136</v>
      </c>
      <c r="F44" s="62">
        <v>30</v>
      </c>
      <c r="G44" s="62">
        <v>30</v>
      </c>
      <c r="H44" s="63">
        <v>0</v>
      </c>
    </row>
    <row r="45" spans="1:8" ht="47.25">
      <c r="A45" s="34" t="s">
        <v>46</v>
      </c>
      <c r="B45" s="31" t="s">
        <v>126</v>
      </c>
      <c r="C45" s="31">
        <v>12</v>
      </c>
      <c r="D45" s="31" t="s">
        <v>47</v>
      </c>
      <c r="E45" s="31" t="s">
        <v>128</v>
      </c>
      <c r="F45" s="62">
        <v>20</v>
      </c>
      <c r="G45" s="62">
        <v>20</v>
      </c>
      <c r="H45" s="63">
        <v>0</v>
      </c>
    </row>
    <row r="46" spans="1:8" ht="15.75">
      <c r="A46" s="34" t="s">
        <v>38</v>
      </c>
      <c r="B46" s="31" t="s">
        <v>126</v>
      </c>
      <c r="C46" s="31">
        <v>12</v>
      </c>
      <c r="D46" s="31" t="s">
        <v>47</v>
      </c>
      <c r="E46" s="31" t="s">
        <v>136</v>
      </c>
      <c r="F46" s="62">
        <v>20</v>
      </c>
      <c r="G46" s="62">
        <v>20</v>
      </c>
      <c r="H46" s="63">
        <v>0</v>
      </c>
    </row>
    <row r="47" spans="1:8" ht="31.5">
      <c r="A47" s="40" t="s">
        <v>48</v>
      </c>
      <c r="B47" s="31" t="s">
        <v>126</v>
      </c>
      <c r="C47" s="31">
        <v>14</v>
      </c>
      <c r="D47" s="31" t="s">
        <v>130</v>
      </c>
      <c r="E47" s="31" t="s">
        <v>128</v>
      </c>
      <c r="F47" s="62">
        <v>7938.656</v>
      </c>
      <c r="G47" s="62">
        <v>6955.156</v>
      </c>
      <c r="H47" s="63">
        <v>983.5</v>
      </c>
    </row>
    <row r="48" spans="1:8" ht="47.25">
      <c r="A48" s="30" t="s">
        <v>49</v>
      </c>
      <c r="B48" s="31" t="s">
        <v>126</v>
      </c>
      <c r="C48" s="31">
        <v>14</v>
      </c>
      <c r="D48" s="31" t="s">
        <v>149</v>
      </c>
      <c r="E48" s="31" t="s">
        <v>128</v>
      </c>
      <c r="F48" s="62">
        <v>568.5</v>
      </c>
      <c r="G48" s="62">
        <v>0</v>
      </c>
      <c r="H48" s="63">
        <v>568.5</v>
      </c>
    </row>
    <row r="49" spans="1:8" ht="31.5">
      <c r="A49" s="34" t="s">
        <v>28</v>
      </c>
      <c r="B49" s="31" t="s">
        <v>126</v>
      </c>
      <c r="C49" s="31">
        <v>14</v>
      </c>
      <c r="D49" s="31" t="s">
        <v>149</v>
      </c>
      <c r="E49" s="31">
        <v>500</v>
      </c>
      <c r="F49" s="62">
        <v>568.5</v>
      </c>
      <c r="G49" s="62">
        <v>0</v>
      </c>
      <c r="H49" s="63">
        <v>568.5</v>
      </c>
    </row>
    <row r="50" spans="1:8" ht="94.5">
      <c r="A50" s="34" t="s">
        <v>33</v>
      </c>
      <c r="B50" s="31" t="s">
        <v>126</v>
      </c>
      <c r="C50" s="31">
        <v>14</v>
      </c>
      <c r="D50" s="31" t="s">
        <v>25</v>
      </c>
      <c r="E50" s="31" t="s">
        <v>128</v>
      </c>
      <c r="F50" s="62">
        <v>4263.156</v>
      </c>
      <c r="G50" s="62">
        <v>4263.156</v>
      </c>
      <c r="H50" s="63">
        <v>0</v>
      </c>
    </row>
    <row r="51" spans="1:8" ht="15.75">
      <c r="A51" s="34" t="s">
        <v>30</v>
      </c>
      <c r="B51" s="31" t="s">
        <v>126</v>
      </c>
      <c r="C51" s="31">
        <v>14</v>
      </c>
      <c r="D51" s="31" t="s">
        <v>31</v>
      </c>
      <c r="E51" s="31" t="s">
        <v>128</v>
      </c>
      <c r="F51" s="62">
        <v>4263.156</v>
      </c>
      <c r="G51" s="62">
        <v>4263.156</v>
      </c>
      <c r="H51" s="63">
        <v>0</v>
      </c>
    </row>
    <row r="52" spans="1:8" ht="31.5">
      <c r="A52" s="34" t="s">
        <v>28</v>
      </c>
      <c r="B52" s="31" t="s">
        <v>126</v>
      </c>
      <c r="C52" s="31">
        <v>14</v>
      </c>
      <c r="D52" s="31" t="s">
        <v>162</v>
      </c>
      <c r="E52" s="31" t="s">
        <v>166</v>
      </c>
      <c r="F52" s="62">
        <v>4263.156</v>
      </c>
      <c r="G52" s="62">
        <v>4263.156</v>
      </c>
      <c r="H52" s="63">
        <v>0</v>
      </c>
    </row>
    <row r="53" spans="1:8" ht="78.75">
      <c r="A53" s="41" t="s">
        <v>50</v>
      </c>
      <c r="B53" s="31" t="s">
        <v>126</v>
      </c>
      <c r="C53" s="31">
        <v>14</v>
      </c>
      <c r="D53" s="31" t="s">
        <v>51</v>
      </c>
      <c r="E53" s="31" t="s">
        <v>128</v>
      </c>
      <c r="F53" s="62">
        <v>50</v>
      </c>
      <c r="G53" s="62">
        <v>50</v>
      </c>
      <c r="H53" s="63">
        <v>0</v>
      </c>
    </row>
    <row r="54" spans="1:8" ht="78.75">
      <c r="A54" s="41" t="s">
        <v>52</v>
      </c>
      <c r="B54" s="31" t="s">
        <v>126</v>
      </c>
      <c r="C54" s="31">
        <v>14</v>
      </c>
      <c r="D54" s="31" t="s">
        <v>51</v>
      </c>
      <c r="E54" s="31" t="s">
        <v>128</v>
      </c>
      <c r="F54" s="62">
        <v>50</v>
      </c>
      <c r="G54" s="62">
        <v>50</v>
      </c>
      <c r="H54" s="63">
        <v>0</v>
      </c>
    </row>
    <row r="55" spans="1:8" ht="31.5">
      <c r="A55" s="34" t="s">
        <v>28</v>
      </c>
      <c r="B55" s="31" t="s">
        <v>126</v>
      </c>
      <c r="C55" s="31">
        <v>14</v>
      </c>
      <c r="D55" s="31" t="s">
        <v>51</v>
      </c>
      <c r="E55" s="31">
        <v>500</v>
      </c>
      <c r="F55" s="62">
        <v>50</v>
      </c>
      <c r="G55" s="62">
        <v>50</v>
      </c>
      <c r="H55" s="63">
        <v>0</v>
      </c>
    </row>
    <row r="56" spans="1:8" ht="63">
      <c r="A56" s="42" t="s">
        <v>53</v>
      </c>
      <c r="B56" s="31" t="s">
        <v>126</v>
      </c>
      <c r="C56" s="31">
        <v>14</v>
      </c>
      <c r="D56" s="31" t="s">
        <v>152</v>
      </c>
      <c r="E56" s="31" t="s">
        <v>128</v>
      </c>
      <c r="F56" s="62">
        <v>540</v>
      </c>
      <c r="G56" s="62">
        <v>540</v>
      </c>
      <c r="H56" s="63">
        <v>0</v>
      </c>
    </row>
    <row r="57" spans="1:8" ht="31.5">
      <c r="A57" s="41" t="s">
        <v>54</v>
      </c>
      <c r="B57" s="31" t="s">
        <v>126</v>
      </c>
      <c r="C57" s="31">
        <v>14</v>
      </c>
      <c r="D57" s="31" t="s">
        <v>151</v>
      </c>
      <c r="E57" s="31" t="s">
        <v>128</v>
      </c>
      <c r="F57" s="62">
        <v>540</v>
      </c>
      <c r="G57" s="62">
        <v>540</v>
      </c>
      <c r="H57" s="63">
        <v>0</v>
      </c>
    </row>
    <row r="58" spans="1:8" ht="31.5">
      <c r="A58" s="41" t="s">
        <v>28</v>
      </c>
      <c r="B58" s="31" t="s">
        <v>126</v>
      </c>
      <c r="C58" s="31">
        <v>14</v>
      </c>
      <c r="D58" s="31" t="s">
        <v>151</v>
      </c>
      <c r="E58" s="31">
        <v>500</v>
      </c>
      <c r="F58" s="62">
        <v>540</v>
      </c>
      <c r="G58" s="62">
        <v>540</v>
      </c>
      <c r="H58" s="63">
        <v>0</v>
      </c>
    </row>
    <row r="59" spans="1:8" ht="31.5">
      <c r="A59" s="41" t="s">
        <v>55</v>
      </c>
      <c r="B59" s="31" t="s">
        <v>126</v>
      </c>
      <c r="C59" s="31">
        <v>14</v>
      </c>
      <c r="D59" s="31" t="s">
        <v>150</v>
      </c>
      <c r="E59" s="31" t="s">
        <v>128</v>
      </c>
      <c r="F59" s="62">
        <v>2102</v>
      </c>
      <c r="G59" s="62">
        <v>2102</v>
      </c>
      <c r="H59" s="63">
        <v>0</v>
      </c>
    </row>
    <row r="60" spans="1:8" ht="31.5">
      <c r="A60" s="41" t="s">
        <v>28</v>
      </c>
      <c r="B60" s="31" t="s">
        <v>126</v>
      </c>
      <c r="C60" s="31">
        <v>14</v>
      </c>
      <c r="D60" s="31" t="s">
        <v>150</v>
      </c>
      <c r="E60" s="31">
        <v>500</v>
      </c>
      <c r="F60" s="62">
        <v>2102</v>
      </c>
      <c r="G60" s="62">
        <v>2102</v>
      </c>
      <c r="H60" s="63">
        <v>0</v>
      </c>
    </row>
    <row r="61" spans="1:8" ht="63">
      <c r="A61" s="41" t="s">
        <v>56</v>
      </c>
      <c r="B61" s="31" t="s">
        <v>126</v>
      </c>
      <c r="C61" s="31">
        <v>14</v>
      </c>
      <c r="D61" s="31">
        <v>5210204</v>
      </c>
      <c r="E61" s="31" t="s">
        <v>128</v>
      </c>
      <c r="F61" s="62">
        <v>415</v>
      </c>
      <c r="G61" s="62">
        <v>0</v>
      </c>
      <c r="H61" s="63">
        <v>415</v>
      </c>
    </row>
    <row r="62" spans="1:8" ht="31.5">
      <c r="A62" s="41" t="s">
        <v>28</v>
      </c>
      <c r="B62" s="31" t="s">
        <v>126</v>
      </c>
      <c r="C62" s="31">
        <v>14</v>
      </c>
      <c r="D62" s="31">
        <v>5210204</v>
      </c>
      <c r="E62" s="31">
        <v>500</v>
      </c>
      <c r="F62" s="62">
        <v>415</v>
      </c>
      <c r="G62" s="62">
        <v>0</v>
      </c>
      <c r="H62" s="63">
        <v>415</v>
      </c>
    </row>
    <row r="63" spans="1:8" ht="15.75">
      <c r="A63" s="43" t="s">
        <v>57</v>
      </c>
      <c r="B63" s="61" t="s">
        <v>127</v>
      </c>
      <c r="C63" s="61" t="s">
        <v>142</v>
      </c>
      <c r="D63" s="61" t="s">
        <v>130</v>
      </c>
      <c r="E63" s="61" t="s">
        <v>128</v>
      </c>
      <c r="F63" s="19">
        <v>10</v>
      </c>
      <c r="G63" s="19">
        <v>10</v>
      </c>
      <c r="H63" s="19">
        <v>0</v>
      </c>
    </row>
    <row r="64" spans="1:8" ht="31.5">
      <c r="A64" s="45" t="s">
        <v>58</v>
      </c>
      <c r="B64" s="31" t="s">
        <v>127</v>
      </c>
      <c r="C64" s="31" t="s">
        <v>131</v>
      </c>
      <c r="D64" s="31" t="s">
        <v>130</v>
      </c>
      <c r="E64" s="31" t="s">
        <v>128</v>
      </c>
      <c r="F64" s="62">
        <v>10</v>
      </c>
      <c r="G64" s="62">
        <v>10</v>
      </c>
      <c r="H64" s="63">
        <v>0</v>
      </c>
    </row>
    <row r="65" spans="1:8" ht="47.25">
      <c r="A65" s="46" t="s">
        <v>59</v>
      </c>
      <c r="B65" s="31" t="s">
        <v>127</v>
      </c>
      <c r="C65" s="31" t="s">
        <v>131</v>
      </c>
      <c r="D65" s="31">
        <v>2090000</v>
      </c>
      <c r="E65" s="31" t="s">
        <v>128</v>
      </c>
      <c r="F65" s="62">
        <v>10</v>
      </c>
      <c r="G65" s="62">
        <v>10</v>
      </c>
      <c r="H65" s="63">
        <v>0</v>
      </c>
    </row>
    <row r="66" spans="1:8" ht="47.25">
      <c r="A66" s="41" t="s">
        <v>60</v>
      </c>
      <c r="B66" s="31" t="s">
        <v>127</v>
      </c>
      <c r="C66" s="31" t="s">
        <v>131</v>
      </c>
      <c r="D66" s="31">
        <v>2090100</v>
      </c>
      <c r="E66" s="31" t="s">
        <v>128</v>
      </c>
      <c r="F66" s="62">
        <v>10</v>
      </c>
      <c r="G66" s="62">
        <v>10</v>
      </c>
      <c r="H66" s="63">
        <v>0</v>
      </c>
    </row>
    <row r="67" spans="1:8" ht="31.5">
      <c r="A67" s="41" t="s">
        <v>28</v>
      </c>
      <c r="B67" s="31" t="s">
        <v>127</v>
      </c>
      <c r="C67" s="31" t="s">
        <v>131</v>
      </c>
      <c r="D67" s="31">
        <v>2090100</v>
      </c>
      <c r="E67" s="31">
        <v>500</v>
      </c>
      <c r="F67" s="62">
        <v>10</v>
      </c>
      <c r="G67" s="62">
        <v>10</v>
      </c>
      <c r="H67" s="63">
        <v>0</v>
      </c>
    </row>
    <row r="68" spans="1:8" ht="15.75">
      <c r="A68" s="27" t="s">
        <v>61</v>
      </c>
      <c r="B68" s="47" t="s">
        <v>131</v>
      </c>
      <c r="C68" s="47" t="s">
        <v>142</v>
      </c>
      <c r="D68" s="47" t="s">
        <v>130</v>
      </c>
      <c r="E68" s="61" t="s">
        <v>128</v>
      </c>
      <c r="F68" s="19">
        <v>236</v>
      </c>
      <c r="G68" s="19">
        <v>150</v>
      </c>
      <c r="H68" s="19">
        <v>86</v>
      </c>
    </row>
    <row r="69" spans="1:8" ht="31.5">
      <c r="A69" s="30" t="s">
        <v>62</v>
      </c>
      <c r="B69" s="31" t="s">
        <v>131</v>
      </c>
      <c r="C69" s="31">
        <v>12</v>
      </c>
      <c r="D69" s="31" t="s">
        <v>130</v>
      </c>
      <c r="E69" s="31" t="s">
        <v>128</v>
      </c>
      <c r="F69" s="62">
        <v>236</v>
      </c>
      <c r="G69" s="62">
        <v>150</v>
      </c>
      <c r="H69" s="63">
        <v>86</v>
      </c>
    </row>
    <row r="70" spans="1:8" ht="47.25">
      <c r="A70" s="34" t="s">
        <v>63</v>
      </c>
      <c r="B70" s="31" t="s">
        <v>131</v>
      </c>
      <c r="C70" s="31">
        <v>12</v>
      </c>
      <c r="D70" s="31">
        <v>3380000</v>
      </c>
      <c r="E70" s="31" t="s">
        <v>128</v>
      </c>
      <c r="F70" s="62">
        <v>236</v>
      </c>
      <c r="G70" s="62">
        <v>150</v>
      </c>
      <c r="H70" s="63">
        <v>86</v>
      </c>
    </row>
    <row r="71" spans="1:8" ht="31.5">
      <c r="A71" s="34" t="s">
        <v>28</v>
      </c>
      <c r="B71" s="31" t="s">
        <v>131</v>
      </c>
      <c r="C71" s="31">
        <v>12</v>
      </c>
      <c r="D71" s="31">
        <v>3380000</v>
      </c>
      <c r="E71" s="31">
        <v>500</v>
      </c>
      <c r="F71" s="62">
        <v>236</v>
      </c>
      <c r="G71" s="62">
        <v>150</v>
      </c>
      <c r="H71" s="63">
        <v>86</v>
      </c>
    </row>
    <row r="72" spans="1:8" ht="47.25">
      <c r="A72" s="43" t="s">
        <v>64</v>
      </c>
      <c r="B72" s="61" t="s">
        <v>143</v>
      </c>
      <c r="C72" s="61" t="s">
        <v>142</v>
      </c>
      <c r="D72" s="61" t="s">
        <v>130</v>
      </c>
      <c r="E72" s="61" t="s">
        <v>128</v>
      </c>
      <c r="F72" s="19">
        <v>7528.700000000001</v>
      </c>
      <c r="G72" s="19">
        <v>2107.1</v>
      </c>
      <c r="H72" s="19">
        <v>5421.6</v>
      </c>
    </row>
    <row r="73" spans="1:8" ht="15.75">
      <c r="A73" s="45" t="s">
        <v>65</v>
      </c>
      <c r="B73" s="31" t="s">
        <v>143</v>
      </c>
      <c r="C73" s="31" t="s">
        <v>126</v>
      </c>
      <c r="D73" s="31" t="s">
        <v>130</v>
      </c>
      <c r="E73" s="31" t="s">
        <v>128</v>
      </c>
      <c r="F73" s="62">
        <v>484</v>
      </c>
      <c r="G73" s="62">
        <v>0</v>
      </c>
      <c r="H73" s="63">
        <v>484</v>
      </c>
    </row>
    <row r="74" spans="1:8" ht="31.5">
      <c r="A74" s="46" t="s">
        <v>66</v>
      </c>
      <c r="B74" s="31" t="s">
        <v>143</v>
      </c>
      <c r="C74" s="31" t="s">
        <v>126</v>
      </c>
      <c r="D74" s="31">
        <v>3500000</v>
      </c>
      <c r="E74" s="31" t="s">
        <v>128</v>
      </c>
      <c r="F74" s="62">
        <v>484</v>
      </c>
      <c r="G74" s="62">
        <v>0</v>
      </c>
      <c r="H74" s="63">
        <v>484</v>
      </c>
    </row>
    <row r="75" spans="1:8" ht="78.75">
      <c r="A75" s="46" t="s">
        <v>67</v>
      </c>
      <c r="B75" s="31" t="s">
        <v>143</v>
      </c>
      <c r="C75" s="31" t="s">
        <v>126</v>
      </c>
      <c r="D75" s="31">
        <v>3500200</v>
      </c>
      <c r="E75" s="31" t="s">
        <v>128</v>
      </c>
      <c r="F75" s="62">
        <v>484</v>
      </c>
      <c r="G75" s="62">
        <v>0</v>
      </c>
      <c r="H75" s="63">
        <v>484</v>
      </c>
    </row>
    <row r="76" spans="1:8" ht="31.5">
      <c r="A76" s="41" t="s">
        <v>170</v>
      </c>
      <c r="B76" s="31" t="s">
        <v>143</v>
      </c>
      <c r="C76" s="31" t="s">
        <v>126</v>
      </c>
      <c r="D76" s="31">
        <v>3500200</v>
      </c>
      <c r="E76" s="31">
        <v>500</v>
      </c>
      <c r="F76" s="62">
        <v>484</v>
      </c>
      <c r="G76" s="62">
        <v>0</v>
      </c>
      <c r="H76" s="63">
        <v>484</v>
      </c>
    </row>
    <row r="77" spans="1:8" ht="15.75">
      <c r="A77" s="48" t="s">
        <v>68</v>
      </c>
      <c r="B77" s="31" t="s">
        <v>143</v>
      </c>
      <c r="C77" s="31" t="s">
        <v>127</v>
      </c>
      <c r="D77" s="31"/>
      <c r="E77" s="31" t="s">
        <v>128</v>
      </c>
      <c r="F77" s="62">
        <v>7044.700000000001</v>
      </c>
      <c r="G77" s="62">
        <v>2107.1</v>
      </c>
      <c r="H77" s="63">
        <v>4937.6</v>
      </c>
    </row>
    <row r="78" spans="1:8" ht="31.5">
      <c r="A78" s="46" t="s">
        <v>153</v>
      </c>
      <c r="B78" s="31" t="s">
        <v>143</v>
      </c>
      <c r="C78" s="31" t="s">
        <v>127</v>
      </c>
      <c r="D78" s="31" t="s">
        <v>163</v>
      </c>
      <c r="E78" s="31" t="s">
        <v>128</v>
      </c>
      <c r="F78" s="62">
        <v>2007.1</v>
      </c>
      <c r="G78" s="62">
        <v>2007.1</v>
      </c>
      <c r="H78" s="63">
        <v>0</v>
      </c>
    </row>
    <row r="79" spans="1:8" ht="15.75">
      <c r="A79" s="46" t="s">
        <v>155</v>
      </c>
      <c r="B79" s="31" t="s">
        <v>143</v>
      </c>
      <c r="C79" s="31" t="s">
        <v>127</v>
      </c>
      <c r="D79" s="31" t="s">
        <v>163</v>
      </c>
      <c r="E79" s="31" t="s">
        <v>154</v>
      </c>
      <c r="F79" s="62">
        <v>0</v>
      </c>
      <c r="G79" s="62">
        <v>0</v>
      </c>
      <c r="H79" s="63">
        <v>0</v>
      </c>
    </row>
    <row r="80" spans="1:8" ht="110.25">
      <c r="A80" s="46" t="s">
        <v>69</v>
      </c>
      <c r="B80" s="31" t="s">
        <v>143</v>
      </c>
      <c r="C80" s="31" t="s">
        <v>127</v>
      </c>
      <c r="D80" s="31">
        <v>5210201</v>
      </c>
      <c r="E80" s="31" t="s">
        <v>128</v>
      </c>
      <c r="F80" s="62">
        <v>4814.6</v>
      </c>
      <c r="G80" s="62">
        <v>0</v>
      </c>
      <c r="H80" s="63">
        <v>4814.6</v>
      </c>
    </row>
    <row r="81" spans="1:8" ht="15.75">
      <c r="A81" s="45" t="s">
        <v>70</v>
      </c>
      <c r="B81" s="31"/>
      <c r="C81" s="31"/>
      <c r="D81" s="31"/>
      <c r="E81" s="31" t="s">
        <v>128</v>
      </c>
      <c r="F81" s="62">
        <v>4093.1</v>
      </c>
      <c r="G81" s="62">
        <v>0</v>
      </c>
      <c r="H81" s="63">
        <v>4093.1</v>
      </c>
    </row>
    <row r="82" spans="1:8" ht="15.75">
      <c r="A82" s="45" t="s">
        <v>71</v>
      </c>
      <c r="B82" s="31"/>
      <c r="C82" s="31"/>
      <c r="D82" s="31"/>
      <c r="E82" s="31" t="s">
        <v>128</v>
      </c>
      <c r="F82" s="62">
        <v>721.5</v>
      </c>
      <c r="G82" s="62">
        <v>0</v>
      </c>
      <c r="H82" s="63">
        <v>721.5</v>
      </c>
    </row>
    <row r="83" spans="1:8" ht="15.75">
      <c r="A83" s="46" t="s">
        <v>72</v>
      </c>
      <c r="B83" s="31" t="s">
        <v>143</v>
      </c>
      <c r="C83" s="31" t="s">
        <v>127</v>
      </c>
      <c r="D83" s="31">
        <v>5210201</v>
      </c>
      <c r="E83" s="31" t="s">
        <v>144</v>
      </c>
      <c r="F83" s="62">
        <v>4814.6</v>
      </c>
      <c r="G83" s="62">
        <v>0</v>
      </c>
      <c r="H83" s="63">
        <v>4814.6</v>
      </c>
    </row>
    <row r="84" spans="1:8" ht="31.5">
      <c r="A84" s="60" t="s">
        <v>9</v>
      </c>
      <c r="B84" s="31" t="s">
        <v>143</v>
      </c>
      <c r="C84" s="31" t="s">
        <v>127</v>
      </c>
      <c r="D84" s="31" t="s">
        <v>8</v>
      </c>
      <c r="E84" s="31" t="s">
        <v>128</v>
      </c>
      <c r="F84" s="62">
        <v>223</v>
      </c>
      <c r="G84" s="62">
        <v>100</v>
      </c>
      <c r="H84" s="63">
        <v>123</v>
      </c>
    </row>
    <row r="85" spans="1:8" ht="78.75">
      <c r="A85" s="41" t="s">
        <v>5</v>
      </c>
      <c r="B85" s="31" t="s">
        <v>143</v>
      </c>
      <c r="C85" s="31" t="s">
        <v>127</v>
      </c>
      <c r="D85" s="31" t="s">
        <v>6</v>
      </c>
      <c r="E85" s="31"/>
      <c r="F85" s="62">
        <v>223</v>
      </c>
      <c r="G85" s="62">
        <v>100</v>
      </c>
      <c r="H85" s="63">
        <v>123</v>
      </c>
    </row>
    <row r="86" spans="1:8" ht="15.75">
      <c r="A86" s="46" t="s">
        <v>155</v>
      </c>
      <c r="B86" s="31" t="s">
        <v>143</v>
      </c>
      <c r="C86" s="31" t="s">
        <v>127</v>
      </c>
      <c r="D86" s="31" t="s">
        <v>6</v>
      </c>
      <c r="E86" s="31" t="s">
        <v>154</v>
      </c>
      <c r="F86" s="62">
        <v>223</v>
      </c>
      <c r="G86" s="62">
        <v>100</v>
      </c>
      <c r="H86" s="63">
        <v>123</v>
      </c>
    </row>
    <row r="87" spans="1:8" ht="15.75">
      <c r="A87" s="43" t="s">
        <v>73</v>
      </c>
      <c r="B87" s="61" t="s">
        <v>145</v>
      </c>
      <c r="C87" s="61" t="s">
        <v>142</v>
      </c>
      <c r="D87" s="61" t="s">
        <v>130</v>
      </c>
      <c r="E87" s="61" t="s">
        <v>128</v>
      </c>
      <c r="F87" s="19">
        <v>82610.2</v>
      </c>
      <c r="G87" s="19">
        <v>44451.4</v>
      </c>
      <c r="H87" s="19">
        <v>38158.8</v>
      </c>
    </row>
    <row r="88" spans="1:8" ht="15.75">
      <c r="A88" s="45" t="s">
        <v>74</v>
      </c>
      <c r="B88" s="31" t="s">
        <v>145</v>
      </c>
      <c r="C88" s="31" t="s">
        <v>126</v>
      </c>
      <c r="D88" s="31" t="s">
        <v>130</v>
      </c>
      <c r="E88" s="31" t="s">
        <v>128</v>
      </c>
      <c r="F88" s="62">
        <v>13455.6</v>
      </c>
      <c r="G88" s="62">
        <v>13455.6</v>
      </c>
      <c r="H88" s="63">
        <v>0</v>
      </c>
    </row>
    <row r="89" spans="1:8" ht="31.5">
      <c r="A89" s="46" t="s">
        <v>75</v>
      </c>
      <c r="B89" s="31" t="s">
        <v>145</v>
      </c>
      <c r="C89" s="31" t="s">
        <v>126</v>
      </c>
      <c r="D89" s="31">
        <v>4209900</v>
      </c>
      <c r="E89" s="31" t="s">
        <v>128</v>
      </c>
      <c r="F89" s="62">
        <v>13455.6</v>
      </c>
      <c r="G89" s="62">
        <v>13455.6</v>
      </c>
      <c r="H89" s="63">
        <v>0</v>
      </c>
    </row>
    <row r="90" spans="1:8" ht="31.5">
      <c r="A90" s="46" t="s">
        <v>76</v>
      </c>
      <c r="B90" s="31" t="s">
        <v>145</v>
      </c>
      <c r="C90" s="31" t="s">
        <v>126</v>
      </c>
      <c r="D90" s="31">
        <v>4209900</v>
      </c>
      <c r="E90" s="31" t="s">
        <v>141</v>
      </c>
      <c r="F90" s="62">
        <v>13455.6</v>
      </c>
      <c r="G90" s="62">
        <v>13455.6</v>
      </c>
      <c r="H90" s="63">
        <v>0</v>
      </c>
    </row>
    <row r="91" spans="1:8" ht="15.75">
      <c r="A91" s="55" t="s">
        <v>77</v>
      </c>
      <c r="B91" s="31" t="s">
        <v>145</v>
      </c>
      <c r="C91" s="31" t="s">
        <v>127</v>
      </c>
      <c r="D91" s="31" t="s">
        <v>130</v>
      </c>
      <c r="E91" s="31" t="s">
        <v>128</v>
      </c>
      <c r="F91" s="62">
        <v>61169.6</v>
      </c>
      <c r="G91" s="62">
        <v>23010.800000000003</v>
      </c>
      <c r="H91" s="69">
        <v>38158.8</v>
      </c>
    </row>
    <row r="92" spans="1:8" ht="47.25">
      <c r="A92" s="46" t="s">
        <v>78</v>
      </c>
      <c r="B92" s="31" t="s">
        <v>145</v>
      </c>
      <c r="C92" s="31" t="s">
        <v>127</v>
      </c>
      <c r="D92" s="31">
        <v>4210000</v>
      </c>
      <c r="E92" s="31" t="s">
        <v>128</v>
      </c>
      <c r="F92" s="62">
        <v>18767.800000000003</v>
      </c>
      <c r="G92" s="62">
        <v>18767.800000000003</v>
      </c>
      <c r="H92" s="63">
        <v>0</v>
      </c>
    </row>
    <row r="93" spans="1:8" ht="31.5">
      <c r="A93" s="46" t="s">
        <v>75</v>
      </c>
      <c r="B93" s="31" t="s">
        <v>145</v>
      </c>
      <c r="C93" s="31" t="s">
        <v>127</v>
      </c>
      <c r="D93" s="31">
        <v>4219900</v>
      </c>
      <c r="E93" s="31" t="s">
        <v>128</v>
      </c>
      <c r="F93" s="62">
        <v>18767.800000000003</v>
      </c>
      <c r="G93" s="62">
        <v>18767.800000000003</v>
      </c>
      <c r="H93" s="63">
        <v>0</v>
      </c>
    </row>
    <row r="94" spans="1:8" ht="31.5">
      <c r="A94" s="46" t="s">
        <v>76</v>
      </c>
      <c r="B94" s="31" t="s">
        <v>145</v>
      </c>
      <c r="C94" s="31" t="s">
        <v>127</v>
      </c>
      <c r="D94" s="31">
        <v>4219900</v>
      </c>
      <c r="E94" s="31" t="s">
        <v>141</v>
      </c>
      <c r="F94" s="62">
        <v>18767.800000000003</v>
      </c>
      <c r="G94" s="62">
        <v>18767.800000000003</v>
      </c>
      <c r="H94" s="63">
        <v>0</v>
      </c>
    </row>
    <row r="95" spans="1:8" ht="31.5">
      <c r="A95" s="46" t="s">
        <v>79</v>
      </c>
      <c r="B95" s="31" t="s">
        <v>145</v>
      </c>
      <c r="C95" s="31" t="s">
        <v>127</v>
      </c>
      <c r="D95" s="31">
        <v>4230000</v>
      </c>
      <c r="E95" s="31" t="s">
        <v>128</v>
      </c>
      <c r="F95" s="62">
        <v>3618</v>
      </c>
      <c r="G95" s="62">
        <v>3618</v>
      </c>
      <c r="H95" s="63">
        <v>0</v>
      </c>
    </row>
    <row r="96" spans="1:8" ht="31.5">
      <c r="A96" s="46" t="s">
        <v>75</v>
      </c>
      <c r="B96" s="31" t="s">
        <v>145</v>
      </c>
      <c r="C96" s="31" t="s">
        <v>127</v>
      </c>
      <c r="D96" s="31">
        <v>4239900</v>
      </c>
      <c r="E96" s="31" t="s">
        <v>128</v>
      </c>
      <c r="F96" s="62">
        <v>3618</v>
      </c>
      <c r="G96" s="62">
        <v>3618</v>
      </c>
      <c r="H96" s="63">
        <v>0</v>
      </c>
    </row>
    <row r="97" spans="1:8" ht="31.5">
      <c r="A97" s="46" t="s">
        <v>76</v>
      </c>
      <c r="B97" s="31" t="s">
        <v>145</v>
      </c>
      <c r="C97" s="31" t="s">
        <v>127</v>
      </c>
      <c r="D97" s="31">
        <v>4239900</v>
      </c>
      <c r="E97" s="31" t="s">
        <v>141</v>
      </c>
      <c r="F97" s="62">
        <v>3618</v>
      </c>
      <c r="G97" s="62">
        <v>3618</v>
      </c>
      <c r="H97" s="63">
        <v>0</v>
      </c>
    </row>
    <row r="98" spans="1:8" ht="47.25">
      <c r="A98" s="46" t="s">
        <v>80</v>
      </c>
      <c r="B98" s="31" t="s">
        <v>145</v>
      </c>
      <c r="C98" s="31" t="s">
        <v>127</v>
      </c>
      <c r="D98" s="31">
        <v>5200900</v>
      </c>
      <c r="E98" s="31" t="s">
        <v>128</v>
      </c>
      <c r="F98" s="62">
        <v>1810.8</v>
      </c>
      <c r="G98" s="62">
        <v>0</v>
      </c>
      <c r="H98" s="63">
        <v>1810.8</v>
      </c>
    </row>
    <row r="99" spans="1:8" ht="31.5">
      <c r="A99" s="46" t="s">
        <v>76</v>
      </c>
      <c r="B99" s="31" t="s">
        <v>145</v>
      </c>
      <c r="C99" s="31" t="s">
        <v>127</v>
      </c>
      <c r="D99" s="31">
        <v>5200900</v>
      </c>
      <c r="E99" s="31" t="s">
        <v>141</v>
      </c>
      <c r="F99" s="62">
        <v>1810.8</v>
      </c>
      <c r="G99" s="62">
        <v>0</v>
      </c>
      <c r="H99" s="63">
        <v>1810.8</v>
      </c>
    </row>
    <row r="100" spans="1:8" ht="31.5">
      <c r="A100" s="46" t="s">
        <v>156</v>
      </c>
      <c r="B100" s="31" t="s">
        <v>145</v>
      </c>
      <c r="C100" s="31" t="s">
        <v>127</v>
      </c>
      <c r="D100" s="31" t="s">
        <v>157</v>
      </c>
      <c r="E100" s="31" t="s">
        <v>128</v>
      </c>
      <c r="F100" s="62">
        <v>625</v>
      </c>
      <c r="G100" s="62">
        <v>625</v>
      </c>
      <c r="H100" s="63">
        <v>0</v>
      </c>
    </row>
    <row r="101" spans="1:8" ht="31.5">
      <c r="A101" s="46" t="s">
        <v>76</v>
      </c>
      <c r="B101" s="31" t="s">
        <v>145</v>
      </c>
      <c r="C101" s="31" t="s">
        <v>127</v>
      </c>
      <c r="D101" s="31" t="s">
        <v>157</v>
      </c>
      <c r="E101" s="31" t="s">
        <v>141</v>
      </c>
      <c r="F101" s="62">
        <v>625</v>
      </c>
      <c r="G101" s="62">
        <v>625</v>
      </c>
      <c r="H101" s="63">
        <v>0</v>
      </c>
    </row>
    <row r="102" spans="1:8" ht="63">
      <c r="A102" s="46" t="s">
        <v>81</v>
      </c>
      <c r="B102" s="31" t="s">
        <v>145</v>
      </c>
      <c r="C102" s="31" t="s">
        <v>127</v>
      </c>
      <c r="D102" s="31">
        <v>5210202</v>
      </c>
      <c r="E102" s="31" t="s">
        <v>128</v>
      </c>
      <c r="F102" s="62">
        <v>1502</v>
      </c>
      <c r="G102" s="62">
        <v>0</v>
      </c>
      <c r="H102" s="63">
        <v>1502</v>
      </c>
    </row>
    <row r="103" spans="1:8" ht="31.5">
      <c r="A103" s="46" t="s">
        <v>76</v>
      </c>
      <c r="B103" s="31" t="s">
        <v>145</v>
      </c>
      <c r="C103" s="31" t="s">
        <v>127</v>
      </c>
      <c r="D103" s="31">
        <v>5210202</v>
      </c>
      <c r="E103" s="31" t="s">
        <v>141</v>
      </c>
      <c r="F103" s="62">
        <v>1502</v>
      </c>
      <c r="G103" s="62">
        <v>0</v>
      </c>
      <c r="H103" s="63">
        <v>1502</v>
      </c>
    </row>
    <row r="104" spans="1:8" ht="126">
      <c r="A104" s="46" t="s">
        <v>82</v>
      </c>
      <c r="B104" s="31" t="s">
        <v>145</v>
      </c>
      <c r="C104" s="31" t="s">
        <v>127</v>
      </c>
      <c r="D104" s="31">
        <v>5210203</v>
      </c>
      <c r="E104" s="31" t="s">
        <v>128</v>
      </c>
      <c r="F104" s="62">
        <v>34846</v>
      </c>
      <c r="G104" s="62">
        <v>0</v>
      </c>
      <c r="H104" s="63">
        <v>34846</v>
      </c>
    </row>
    <row r="105" spans="1:8" ht="31.5">
      <c r="A105" s="46" t="s">
        <v>76</v>
      </c>
      <c r="B105" s="31" t="s">
        <v>145</v>
      </c>
      <c r="C105" s="31" t="s">
        <v>127</v>
      </c>
      <c r="D105" s="31">
        <v>5210203</v>
      </c>
      <c r="E105" s="31" t="s">
        <v>141</v>
      </c>
      <c r="F105" s="62">
        <v>34846</v>
      </c>
      <c r="G105" s="62">
        <v>0</v>
      </c>
      <c r="H105" s="63">
        <v>34846</v>
      </c>
    </row>
    <row r="106" spans="1:8" ht="31.5">
      <c r="A106" s="45" t="s">
        <v>83</v>
      </c>
      <c r="B106" s="31" t="s">
        <v>145</v>
      </c>
      <c r="C106" s="31" t="s">
        <v>145</v>
      </c>
      <c r="D106" s="31" t="s">
        <v>130</v>
      </c>
      <c r="E106" s="31" t="s">
        <v>128</v>
      </c>
      <c r="F106" s="62">
        <v>30</v>
      </c>
      <c r="G106" s="62">
        <v>30</v>
      </c>
      <c r="H106" s="63">
        <v>0</v>
      </c>
    </row>
    <row r="107" spans="1:8" ht="47.25">
      <c r="A107" s="46" t="s">
        <v>84</v>
      </c>
      <c r="B107" s="31" t="s">
        <v>145</v>
      </c>
      <c r="C107" s="31" t="s">
        <v>145</v>
      </c>
      <c r="D107" s="31">
        <v>4310000</v>
      </c>
      <c r="E107" s="31" t="s">
        <v>128</v>
      </c>
      <c r="F107" s="62">
        <v>30</v>
      </c>
      <c r="G107" s="62">
        <v>30</v>
      </c>
      <c r="H107" s="63">
        <v>0</v>
      </c>
    </row>
    <row r="108" spans="1:8" ht="31.5">
      <c r="A108" s="46" t="s">
        <v>85</v>
      </c>
      <c r="B108" s="31" t="s">
        <v>145</v>
      </c>
      <c r="C108" s="31" t="s">
        <v>145</v>
      </c>
      <c r="D108" s="31">
        <v>4310100</v>
      </c>
      <c r="E108" s="31" t="s">
        <v>128</v>
      </c>
      <c r="F108" s="62">
        <v>30</v>
      </c>
      <c r="G108" s="62">
        <v>30</v>
      </c>
      <c r="H108" s="63">
        <v>0</v>
      </c>
    </row>
    <row r="109" spans="1:8" ht="31.5">
      <c r="A109" s="46" t="s">
        <v>28</v>
      </c>
      <c r="B109" s="31" t="s">
        <v>145</v>
      </c>
      <c r="C109" s="31" t="s">
        <v>145</v>
      </c>
      <c r="D109" s="31">
        <v>4310100</v>
      </c>
      <c r="E109" s="31">
        <v>500</v>
      </c>
      <c r="F109" s="62">
        <v>30</v>
      </c>
      <c r="G109" s="62">
        <v>30</v>
      </c>
      <c r="H109" s="63">
        <v>0</v>
      </c>
    </row>
    <row r="110" spans="1:8" ht="31.5">
      <c r="A110" s="45" t="s">
        <v>86</v>
      </c>
      <c r="B110" s="31" t="s">
        <v>145</v>
      </c>
      <c r="C110" s="31" t="s">
        <v>146</v>
      </c>
      <c r="D110" s="31" t="s">
        <v>130</v>
      </c>
      <c r="E110" s="31" t="s">
        <v>128</v>
      </c>
      <c r="F110" s="68">
        <v>7955</v>
      </c>
      <c r="G110" s="68">
        <v>7955</v>
      </c>
      <c r="H110" s="68">
        <v>0</v>
      </c>
    </row>
    <row r="111" spans="1:8" ht="94.5">
      <c r="A111" s="34" t="s">
        <v>33</v>
      </c>
      <c r="B111" s="31" t="s">
        <v>145</v>
      </c>
      <c r="C111" s="31" t="s">
        <v>146</v>
      </c>
      <c r="D111" s="31" t="s">
        <v>132</v>
      </c>
      <c r="E111" s="31" t="s">
        <v>128</v>
      </c>
      <c r="F111" s="62">
        <v>917</v>
      </c>
      <c r="G111" s="62">
        <v>917</v>
      </c>
      <c r="H111" s="63">
        <v>0</v>
      </c>
    </row>
    <row r="112" spans="1:8" ht="15.75">
      <c r="A112" s="34" t="s">
        <v>30</v>
      </c>
      <c r="B112" s="31" t="s">
        <v>145</v>
      </c>
      <c r="C112" s="31" t="s">
        <v>146</v>
      </c>
      <c r="D112" s="31" t="s">
        <v>31</v>
      </c>
      <c r="E112" s="31" t="s">
        <v>128</v>
      </c>
      <c r="F112" s="62">
        <v>917</v>
      </c>
      <c r="G112" s="62">
        <v>917</v>
      </c>
      <c r="H112" s="63">
        <v>0</v>
      </c>
    </row>
    <row r="113" spans="1:8" ht="31.5">
      <c r="A113" s="34" t="s">
        <v>28</v>
      </c>
      <c r="B113" s="31" t="s">
        <v>145</v>
      </c>
      <c r="C113" s="31" t="s">
        <v>146</v>
      </c>
      <c r="D113" s="31" t="s">
        <v>31</v>
      </c>
      <c r="E113" s="31">
        <v>500</v>
      </c>
      <c r="F113" s="62">
        <v>917</v>
      </c>
      <c r="G113" s="62">
        <v>917</v>
      </c>
      <c r="H113" s="63">
        <v>0</v>
      </c>
    </row>
    <row r="114" spans="1:8" ht="126">
      <c r="A114" s="46" t="s">
        <v>87</v>
      </c>
      <c r="B114" s="31" t="s">
        <v>145</v>
      </c>
      <c r="C114" s="31" t="s">
        <v>146</v>
      </c>
      <c r="D114" s="31">
        <v>4520000</v>
      </c>
      <c r="E114" s="31"/>
      <c r="F114" s="62">
        <v>3938</v>
      </c>
      <c r="G114" s="62">
        <v>3938</v>
      </c>
      <c r="H114" s="63">
        <v>0</v>
      </c>
    </row>
    <row r="115" spans="1:8" ht="31.5">
      <c r="A115" s="46" t="s">
        <v>75</v>
      </c>
      <c r="B115" s="31" t="s">
        <v>145</v>
      </c>
      <c r="C115" s="31" t="s">
        <v>146</v>
      </c>
      <c r="D115" s="31">
        <v>4529900</v>
      </c>
      <c r="E115" s="31" t="s">
        <v>128</v>
      </c>
      <c r="F115" s="62">
        <v>3938</v>
      </c>
      <c r="G115" s="62">
        <v>3938</v>
      </c>
      <c r="H115" s="63">
        <v>0</v>
      </c>
    </row>
    <row r="116" spans="1:8" ht="31.5">
      <c r="A116" s="46" t="s">
        <v>76</v>
      </c>
      <c r="B116" s="31" t="s">
        <v>145</v>
      </c>
      <c r="C116" s="31" t="s">
        <v>146</v>
      </c>
      <c r="D116" s="31">
        <v>4529900</v>
      </c>
      <c r="E116" s="31" t="s">
        <v>141</v>
      </c>
      <c r="F116" s="62">
        <v>3938</v>
      </c>
      <c r="G116" s="62">
        <v>3938</v>
      </c>
      <c r="H116" s="63">
        <v>0</v>
      </c>
    </row>
    <row r="117" spans="1:8" ht="47.25">
      <c r="A117" s="42" t="s">
        <v>4</v>
      </c>
      <c r="B117" s="31" t="s">
        <v>145</v>
      </c>
      <c r="C117" s="31" t="s">
        <v>146</v>
      </c>
      <c r="D117" s="31" t="s">
        <v>3</v>
      </c>
      <c r="E117" s="31" t="s">
        <v>128</v>
      </c>
      <c r="F117" s="62">
        <v>3000</v>
      </c>
      <c r="G117" s="62">
        <v>3000</v>
      </c>
      <c r="H117" s="63">
        <v>0</v>
      </c>
    </row>
    <row r="118" spans="1:8" ht="31.5">
      <c r="A118" s="60" t="s">
        <v>158</v>
      </c>
      <c r="B118" s="31" t="s">
        <v>145</v>
      </c>
      <c r="C118" s="31" t="s">
        <v>146</v>
      </c>
      <c r="D118" s="31" t="s">
        <v>3</v>
      </c>
      <c r="E118" s="31" t="s">
        <v>159</v>
      </c>
      <c r="F118" s="62">
        <v>3000</v>
      </c>
      <c r="G118" s="62">
        <v>3000</v>
      </c>
      <c r="H118" s="63">
        <v>0</v>
      </c>
    </row>
    <row r="119" spans="1:8" ht="31.5">
      <c r="A119" s="60" t="s">
        <v>172</v>
      </c>
      <c r="B119" s="31" t="s">
        <v>145</v>
      </c>
      <c r="C119" s="31" t="s">
        <v>146</v>
      </c>
      <c r="D119" s="31" t="s">
        <v>173</v>
      </c>
      <c r="E119" s="31"/>
      <c r="F119" s="62">
        <v>100</v>
      </c>
      <c r="G119" s="62">
        <v>100</v>
      </c>
      <c r="H119" s="63"/>
    </row>
    <row r="120" spans="1:8" ht="31.5">
      <c r="A120" s="60" t="s">
        <v>158</v>
      </c>
      <c r="B120" s="31" t="s">
        <v>145</v>
      </c>
      <c r="C120" s="31" t="s">
        <v>146</v>
      </c>
      <c r="D120" s="31" t="s">
        <v>173</v>
      </c>
      <c r="E120" s="31" t="s">
        <v>159</v>
      </c>
      <c r="F120" s="62">
        <v>100</v>
      </c>
      <c r="G120" s="62">
        <v>100</v>
      </c>
      <c r="H120" s="63"/>
    </row>
    <row r="121" spans="1:8" ht="63">
      <c r="A121" s="54" t="s">
        <v>88</v>
      </c>
      <c r="B121" s="61" t="s">
        <v>148</v>
      </c>
      <c r="C121" s="61" t="s">
        <v>142</v>
      </c>
      <c r="D121" s="61" t="s">
        <v>130</v>
      </c>
      <c r="E121" s="61" t="s">
        <v>128</v>
      </c>
      <c r="F121" s="19">
        <v>1468</v>
      </c>
      <c r="G121" s="19">
        <v>1468</v>
      </c>
      <c r="H121" s="19">
        <v>0</v>
      </c>
    </row>
    <row r="122" spans="1:8" ht="15.75">
      <c r="A122" s="55" t="s">
        <v>89</v>
      </c>
      <c r="B122" s="31" t="s">
        <v>148</v>
      </c>
      <c r="C122" s="31" t="s">
        <v>126</v>
      </c>
      <c r="D122" s="31" t="s">
        <v>130</v>
      </c>
      <c r="E122" s="31" t="s">
        <v>128</v>
      </c>
      <c r="F122" s="62">
        <v>1223</v>
      </c>
      <c r="G122" s="62">
        <v>1223</v>
      </c>
      <c r="H122" s="63">
        <v>0</v>
      </c>
    </row>
    <row r="123" spans="1:8" ht="47.25">
      <c r="A123" s="41" t="s">
        <v>90</v>
      </c>
      <c r="B123" s="31" t="s">
        <v>148</v>
      </c>
      <c r="C123" s="31" t="s">
        <v>126</v>
      </c>
      <c r="D123" s="31">
        <v>4400000</v>
      </c>
      <c r="E123" s="31" t="s">
        <v>128</v>
      </c>
      <c r="F123" s="62">
        <v>1163</v>
      </c>
      <c r="G123" s="62">
        <v>1163</v>
      </c>
      <c r="H123" s="63">
        <v>0</v>
      </c>
    </row>
    <row r="124" spans="1:8" ht="31.5">
      <c r="A124" s="41" t="s">
        <v>75</v>
      </c>
      <c r="B124" s="31" t="s">
        <v>148</v>
      </c>
      <c r="C124" s="31" t="s">
        <v>126</v>
      </c>
      <c r="D124" s="31">
        <v>4409900</v>
      </c>
      <c r="E124" s="31" t="s">
        <v>128</v>
      </c>
      <c r="F124" s="62">
        <v>1163</v>
      </c>
      <c r="G124" s="62">
        <v>1163</v>
      </c>
      <c r="H124" s="63">
        <v>0</v>
      </c>
    </row>
    <row r="125" spans="1:8" ht="31.5">
      <c r="A125" s="46" t="s">
        <v>76</v>
      </c>
      <c r="B125" s="31" t="s">
        <v>148</v>
      </c>
      <c r="C125" s="31" t="s">
        <v>126</v>
      </c>
      <c r="D125" s="31">
        <v>4409900</v>
      </c>
      <c r="E125" s="31" t="s">
        <v>141</v>
      </c>
      <c r="F125" s="62">
        <v>1163</v>
      </c>
      <c r="G125" s="62">
        <v>1163</v>
      </c>
      <c r="H125" s="63">
        <v>0</v>
      </c>
    </row>
    <row r="126" spans="1:8" ht="47.25">
      <c r="A126" s="41" t="s">
        <v>91</v>
      </c>
      <c r="B126" s="31" t="s">
        <v>148</v>
      </c>
      <c r="C126" s="31" t="s">
        <v>126</v>
      </c>
      <c r="D126" s="31">
        <v>4500000</v>
      </c>
      <c r="E126" s="31" t="s">
        <v>128</v>
      </c>
      <c r="F126" s="62">
        <v>60</v>
      </c>
      <c r="G126" s="62">
        <v>60</v>
      </c>
      <c r="H126" s="63">
        <v>0</v>
      </c>
    </row>
    <row r="127" spans="1:8" ht="47.25">
      <c r="A127" s="41" t="s">
        <v>92</v>
      </c>
      <c r="B127" s="31" t="s">
        <v>148</v>
      </c>
      <c r="C127" s="31" t="s">
        <v>126</v>
      </c>
      <c r="D127" s="31">
        <v>4500600</v>
      </c>
      <c r="E127" s="31" t="s">
        <v>128</v>
      </c>
      <c r="F127" s="62">
        <v>0</v>
      </c>
      <c r="G127" s="62">
        <v>0</v>
      </c>
      <c r="H127" s="63">
        <v>0</v>
      </c>
    </row>
    <row r="128" spans="1:8" ht="31.5">
      <c r="A128" s="41" t="s">
        <v>76</v>
      </c>
      <c r="B128" s="31" t="s">
        <v>148</v>
      </c>
      <c r="C128" s="31" t="s">
        <v>126</v>
      </c>
      <c r="D128" s="31">
        <v>4500600</v>
      </c>
      <c r="E128" s="31" t="s">
        <v>141</v>
      </c>
      <c r="F128" s="62">
        <v>0</v>
      </c>
      <c r="G128" s="62">
        <v>0</v>
      </c>
      <c r="H128" s="63">
        <v>0</v>
      </c>
    </row>
    <row r="129" spans="1:8" ht="47.25">
      <c r="A129" s="41" t="s">
        <v>93</v>
      </c>
      <c r="B129" s="31" t="s">
        <v>148</v>
      </c>
      <c r="C129" s="31" t="s">
        <v>126</v>
      </c>
      <c r="D129" s="31">
        <v>4508500</v>
      </c>
      <c r="E129" s="31" t="s">
        <v>128</v>
      </c>
      <c r="F129" s="62">
        <v>60</v>
      </c>
      <c r="G129" s="62">
        <v>60</v>
      </c>
      <c r="H129" s="63">
        <v>0</v>
      </c>
    </row>
    <row r="130" spans="1:8" ht="15.75">
      <c r="A130" s="41" t="s">
        <v>38</v>
      </c>
      <c r="B130" s="31" t="s">
        <v>148</v>
      </c>
      <c r="C130" s="31" t="s">
        <v>126</v>
      </c>
      <c r="D130" s="31">
        <v>4508500</v>
      </c>
      <c r="E130" s="31" t="s">
        <v>136</v>
      </c>
      <c r="F130" s="62">
        <v>60</v>
      </c>
      <c r="G130" s="62">
        <v>60</v>
      </c>
      <c r="H130" s="63">
        <v>0</v>
      </c>
    </row>
    <row r="131" spans="1:8" ht="47.25">
      <c r="A131" s="41" t="s">
        <v>91</v>
      </c>
      <c r="B131" s="31" t="s">
        <v>148</v>
      </c>
      <c r="C131" s="31" t="s">
        <v>131</v>
      </c>
      <c r="D131" s="31">
        <v>4500000</v>
      </c>
      <c r="E131" s="31" t="s">
        <v>128</v>
      </c>
      <c r="F131" s="62">
        <v>245</v>
      </c>
      <c r="G131" s="62">
        <v>245</v>
      </c>
      <c r="H131" s="63">
        <v>0</v>
      </c>
    </row>
    <row r="132" spans="1:8" ht="47.25">
      <c r="A132" s="41" t="s">
        <v>147</v>
      </c>
      <c r="B132" s="31" t="s">
        <v>148</v>
      </c>
      <c r="C132" s="31" t="s">
        <v>131</v>
      </c>
      <c r="D132" s="31">
        <v>4508500</v>
      </c>
      <c r="E132" s="31" t="s">
        <v>128</v>
      </c>
      <c r="F132" s="62">
        <v>245</v>
      </c>
      <c r="G132" s="62">
        <v>245</v>
      </c>
      <c r="H132" s="63">
        <v>0</v>
      </c>
    </row>
    <row r="133" spans="1:8" ht="157.5">
      <c r="A133" s="41" t="s">
        <v>171</v>
      </c>
      <c r="B133" s="31"/>
      <c r="C133" s="31"/>
      <c r="D133" s="31"/>
      <c r="E133" s="31"/>
      <c r="F133" s="62">
        <v>0</v>
      </c>
      <c r="G133" s="62">
        <v>0</v>
      </c>
      <c r="H133" s="63">
        <v>0</v>
      </c>
    </row>
    <row r="134" spans="1:8" ht="31.5">
      <c r="A134" s="34" t="s">
        <v>28</v>
      </c>
      <c r="B134" s="31" t="s">
        <v>148</v>
      </c>
      <c r="C134" s="31" t="s">
        <v>131</v>
      </c>
      <c r="D134" s="31">
        <v>4508500</v>
      </c>
      <c r="E134" s="31">
        <v>500</v>
      </c>
      <c r="F134" s="62">
        <v>245</v>
      </c>
      <c r="G134" s="62">
        <v>245</v>
      </c>
      <c r="H134" s="63">
        <v>0</v>
      </c>
    </row>
    <row r="135" spans="1:8" ht="47.25">
      <c r="A135" s="43" t="s">
        <v>94</v>
      </c>
      <c r="B135" s="61" t="s">
        <v>146</v>
      </c>
      <c r="C135" s="61" t="s">
        <v>142</v>
      </c>
      <c r="D135" s="61" t="s">
        <v>130</v>
      </c>
      <c r="E135" s="61" t="s">
        <v>128</v>
      </c>
      <c r="F135" s="19">
        <v>18279.21</v>
      </c>
      <c r="G135" s="19">
        <v>18279.21</v>
      </c>
      <c r="H135" s="19">
        <v>0</v>
      </c>
    </row>
    <row r="136" spans="1:8" ht="15.75">
      <c r="A136" s="45" t="s">
        <v>95</v>
      </c>
      <c r="B136" s="31" t="s">
        <v>146</v>
      </c>
      <c r="C136" s="31" t="s">
        <v>127</v>
      </c>
      <c r="D136" s="31" t="s">
        <v>130</v>
      </c>
      <c r="E136" s="31" t="s">
        <v>128</v>
      </c>
      <c r="F136" s="62">
        <v>18219.21</v>
      </c>
      <c r="G136" s="62">
        <v>18219.21</v>
      </c>
      <c r="H136" s="63">
        <v>0</v>
      </c>
    </row>
    <row r="137" spans="1:8" ht="31.5">
      <c r="A137" s="41" t="s">
        <v>96</v>
      </c>
      <c r="B137" s="31" t="s">
        <v>146</v>
      </c>
      <c r="C137" s="31" t="s">
        <v>127</v>
      </c>
      <c r="D137" s="31">
        <v>4710000</v>
      </c>
      <c r="E137" s="31" t="s">
        <v>128</v>
      </c>
      <c r="F137" s="62">
        <v>10045.8</v>
      </c>
      <c r="G137" s="62">
        <v>10045.8</v>
      </c>
      <c r="H137" s="63">
        <v>0</v>
      </c>
    </row>
    <row r="138" spans="1:8" ht="31.5">
      <c r="A138" s="41" t="s">
        <v>97</v>
      </c>
      <c r="B138" s="31" t="s">
        <v>146</v>
      </c>
      <c r="C138" s="31" t="s">
        <v>127</v>
      </c>
      <c r="D138" s="31">
        <v>4719900</v>
      </c>
      <c r="E138" s="31" t="s">
        <v>128</v>
      </c>
      <c r="F138" s="62">
        <v>10045.8</v>
      </c>
      <c r="G138" s="62">
        <v>10045.8</v>
      </c>
      <c r="H138" s="63">
        <v>0</v>
      </c>
    </row>
    <row r="139" spans="1:8" ht="31.5">
      <c r="A139" s="41" t="s">
        <v>98</v>
      </c>
      <c r="B139" s="31" t="s">
        <v>146</v>
      </c>
      <c r="C139" s="31" t="s">
        <v>127</v>
      </c>
      <c r="D139" s="31">
        <v>4719901</v>
      </c>
      <c r="E139" s="31" t="s">
        <v>128</v>
      </c>
      <c r="F139" s="62">
        <v>4616.9</v>
      </c>
      <c r="G139" s="62">
        <v>4616.9</v>
      </c>
      <c r="H139" s="63">
        <v>0</v>
      </c>
    </row>
    <row r="140" spans="1:8" ht="31.5">
      <c r="A140" s="46" t="s">
        <v>76</v>
      </c>
      <c r="B140" s="31" t="s">
        <v>146</v>
      </c>
      <c r="C140" s="31" t="s">
        <v>127</v>
      </c>
      <c r="D140" s="31">
        <v>4719901</v>
      </c>
      <c r="E140" s="31" t="s">
        <v>141</v>
      </c>
      <c r="F140" s="62">
        <v>4616.9</v>
      </c>
      <c r="G140" s="62">
        <v>4616.9</v>
      </c>
      <c r="H140" s="63">
        <v>0</v>
      </c>
    </row>
    <row r="141" spans="1:8" ht="31.5">
      <c r="A141" s="41" t="s">
        <v>99</v>
      </c>
      <c r="B141" s="31" t="s">
        <v>146</v>
      </c>
      <c r="C141" s="31" t="s">
        <v>127</v>
      </c>
      <c r="D141" s="31">
        <v>4719902</v>
      </c>
      <c r="E141" s="31" t="s">
        <v>128</v>
      </c>
      <c r="F141" s="62">
        <v>5015.2</v>
      </c>
      <c r="G141" s="62">
        <v>5015.2</v>
      </c>
      <c r="H141" s="63">
        <v>0</v>
      </c>
    </row>
    <row r="142" spans="1:8" ht="31.5">
      <c r="A142" s="46" t="s">
        <v>76</v>
      </c>
      <c r="B142" s="31" t="s">
        <v>146</v>
      </c>
      <c r="C142" s="31" t="s">
        <v>127</v>
      </c>
      <c r="D142" s="31">
        <v>4719902</v>
      </c>
      <c r="E142" s="31" t="s">
        <v>141</v>
      </c>
      <c r="F142" s="62">
        <v>5015.2</v>
      </c>
      <c r="G142" s="62">
        <v>5015.2</v>
      </c>
      <c r="H142" s="63">
        <v>0</v>
      </c>
    </row>
    <row r="143" spans="1:8" ht="31.5">
      <c r="A143" s="41" t="s">
        <v>100</v>
      </c>
      <c r="B143" s="31" t="s">
        <v>146</v>
      </c>
      <c r="C143" s="31" t="s">
        <v>127</v>
      </c>
      <c r="D143" s="31">
        <v>4719903</v>
      </c>
      <c r="E143" s="31" t="s">
        <v>128</v>
      </c>
      <c r="F143" s="62">
        <v>413.7</v>
      </c>
      <c r="G143" s="62">
        <v>413.7</v>
      </c>
      <c r="H143" s="63">
        <v>0</v>
      </c>
    </row>
    <row r="144" spans="1:8" ht="31.5">
      <c r="A144" s="46" t="s">
        <v>76</v>
      </c>
      <c r="B144" s="31" t="s">
        <v>146</v>
      </c>
      <c r="C144" s="31" t="s">
        <v>127</v>
      </c>
      <c r="D144" s="31">
        <v>4719903</v>
      </c>
      <c r="E144" s="31" t="s">
        <v>141</v>
      </c>
      <c r="F144" s="62">
        <v>413.7</v>
      </c>
      <c r="G144" s="62">
        <v>413.7</v>
      </c>
      <c r="H144" s="63">
        <v>0</v>
      </c>
    </row>
    <row r="145" spans="1:8" ht="31.5">
      <c r="A145" s="55" t="s">
        <v>101</v>
      </c>
      <c r="B145" s="31" t="s">
        <v>146</v>
      </c>
      <c r="C145" s="31" t="s">
        <v>127</v>
      </c>
      <c r="D145" s="31">
        <v>4780000</v>
      </c>
      <c r="E145" s="31">
        <v>0</v>
      </c>
      <c r="F145" s="62">
        <v>5421.2</v>
      </c>
      <c r="G145" s="62">
        <v>5421.2</v>
      </c>
      <c r="H145" s="63">
        <v>0</v>
      </c>
    </row>
    <row r="146" spans="1:8" ht="31.5">
      <c r="A146" s="41" t="s">
        <v>75</v>
      </c>
      <c r="B146" s="31" t="s">
        <v>146</v>
      </c>
      <c r="C146" s="31" t="s">
        <v>127</v>
      </c>
      <c r="D146" s="31">
        <v>4789900</v>
      </c>
      <c r="E146" s="31"/>
      <c r="F146" s="62">
        <v>5421.2</v>
      </c>
      <c r="G146" s="62">
        <v>5421.2</v>
      </c>
      <c r="H146" s="63">
        <v>0</v>
      </c>
    </row>
    <row r="147" spans="1:8" ht="31.5">
      <c r="A147" s="46" t="s">
        <v>76</v>
      </c>
      <c r="B147" s="31" t="s">
        <v>146</v>
      </c>
      <c r="C147" s="31" t="s">
        <v>127</v>
      </c>
      <c r="D147" s="31">
        <v>4789900</v>
      </c>
      <c r="E147" s="31" t="s">
        <v>141</v>
      </c>
      <c r="F147" s="62">
        <v>5421.2</v>
      </c>
      <c r="G147" s="62">
        <v>5421.2</v>
      </c>
      <c r="H147" s="63">
        <v>0</v>
      </c>
    </row>
    <row r="148" spans="1:8" ht="31.5">
      <c r="A148" s="46" t="s">
        <v>102</v>
      </c>
      <c r="B148" s="31" t="s">
        <v>146</v>
      </c>
      <c r="C148" s="31" t="s">
        <v>127</v>
      </c>
      <c r="D148" s="31">
        <v>5200000</v>
      </c>
      <c r="E148" s="31" t="s">
        <v>128</v>
      </c>
      <c r="F148" s="62">
        <v>2752.21</v>
      </c>
      <c r="G148" s="62">
        <v>2752.21</v>
      </c>
      <c r="H148" s="63">
        <v>0</v>
      </c>
    </row>
    <row r="149" spans="1:8" ht="94.5">
      <c r="A149" s="46" t="s">
        <v>103</v>
      </c>
      <c r="B149" s="31" t="s">
        <v>146</v>
      </c>
      <c r="C149" s="31" t="s">
        <v>127</v>
      </c>
      <c r="D149" s="65">
        <v>5201800</v>
      </c>
      <c r="E149" s="31" t="s">
        <v>128</v>
      </c>
      <c r="F149" s="62">
        <v>2752.21</v>
      </c>
      <c r="G149" s="62">
        <v>2752.21</v>
      </c>
      <c r="H149" s="63">
        <v>0</v>
      </c>
    </row>
    <row r="150" spans="1:8" ht="31.5">
      <c r="A150" s="46" t="s">
        <v>76</v>
      </c>
      <c r="B150" s="31" t="s">
        <v>146</v>
      </c>
      <c r="C150" s="31" t="s">
        <v>127</v>
      </c>
      <c r="D150" s="31">
        <v>52001800</v>
      </c>
      <c r="E150" s="31" t="s">
        <v>141</v>
      </c>
      <c r="F150" s="62">
        <v>2752.21</v>
      </c>
      <c r="G150" s="62">
        <v>2752.21</v>
      </c>
      <c r="H150" s="63">
        <v>0</v>
      </c>
    </row>
    <row r="151" spans="1:8" ht="15.75">
      <c r="A151" s="48" t="s">
        <v>104</v>
      </c>
      <c r="B151" s="31" t="s">
        <v>146</v>
      </c>
      <c r="C151" s="31" t="s">
        <v>148</v>
      </c>
      <c r="D151" s="31" t="s">
        <v>130</v>
      </c>
      <c r="E151" s="31" t="s">
        <v>128</v>
      </c>
      <c r="F151" s="62">
        <v>60</v>
      </c>
      <c r="G151" s="62">
        <v>60</v>
      </c>
      <c r="H151" s="63">
        <v>0</v>
      </c>
    </row>
    <row r="152" spans="1:8" ht="47.25">
      <c r="A152" s="46" t="s">
        <v>105</v>
      </c>
      <c r="B152" s="31" t="s">
        <v>146</v>
      </c>
      <c r="C152" s="31" t="s">
        <v>148</v>
      </c>
      <c r="D152" s="31">
        <v>5120000</v>
      </c>
      <c r="E152" s="31" t="s">
        <v>128</v>
      </c>
      <c r="F152" s="62">
        <v>60</v>
      </c>
      <c r="G152" s="62">
        <v>60</v>
      </c>
      <c r="H152" s="63">
        <v>0</v>
      </c>
    </row>
    <row r="153" spans="1:8" ht="47.25">
      <c r="A153" s="46" t="s">
        <v>106</v>
      </c>
      <c r="B153" s="31" t="s">
        <v>146</v>
      </c>
      <c r="C153" s="31" t="s">
        <v>148</v>
      </c>
      <c r="D153" s="31">
        <v>5129700</v>
      </c>
      <c r="E153" s="31" t="s">
        <v>128</v>
      </c>
      <c r="F153" s="62">
        <v>60</v>
      </c>
      <c r="G153" s="62">
        <v>60</v>
      </c>
      <c r="H153" s="63">
        <v>0</v>
      </c>
    </row>
    <row r="154" spans="1:8" ht="31.5">
      <c r="A154" s="46" t="s">
        <v>28</v>
      </c>
      <c r="B154" s="31" t="s">
        <v>146</v>
      </c>
      <c r="C154" s="31" t="s">
        <v>148</v>
      </c>
      <c r="D154" s="31">
        <v>5129700</v>
      </c>
      <c r="E154" s="31">
        <v>500</v>
      </c>
      <c r="F154" s="62">
        <v>60</v>
      </c>
      <c r="G154" s="62">
        <v>60</v>
      </c>
      <c r="H154" s="63">
        <v>0</v>
      </c>
    </row>
    <row r="155" spans="1:8" ht="15.75">
      <c r="A155" s="54" t="s">
        <v>107</v>
      </c>
      <c r="B155" s="61">
        <v>10</v>
      </c>
      <c r="C155" s="61" t="s">
        <v>142</v>
      </c>
      <c r="D155" s="61" t="s">
        <v>142</v>
      </c>
      <c r="E155" s="61" t="s">
        <v>128</v>
      </c>
      <c r="F155" s="19">
        <v>2274.3</v>
      </c>
      <c r="G155" s="19">
        <v>1014.8</v>
      </c>
      <c r="H155" s="19">
        <v>1259.5</v>
      </c>
    </row>
    <row r="156" spans="1:8" ht="15.75">
      <c r="A156" s="40" t="s">
        <v>108</v>
      </c>
      <c r="B156" s="31">
        <v>10</v>
      </c>
      <c r="C156" s="31" t="s">
        <v>126</v>
      </c>
      <c r="D156" s="31" t="s">
        <v>142</v>
      </c>
      <c r="E156" s="31" t="s">
        <v>128</v>
      </c>
      <c r="F156" s="62">
        <v>1000</v>
      </c>
      <c r="G156" s="62">
        <v>1000</v>
      </c>
      <c r="H156" s="63">
        <v>0</v>
      </c>
    </row>
    <row r="157" spans="1:8" ht="47.25">
      <c r="A157" s="41" t="s">
        <v>109</v>
      </c>
      <c r="B157" s="31">
        <v>10</v>
      </c>
      <c r="C157" s="31" t="s">
        <v>126</v>
      </c>
      <c r="D157" s="31">
        <v>4910000</v>
      </c>
      <c r="E157" s="31" t="s">
        <v>128</v>
      </c>
      <c r="F157" s="62">
        <v>1000</v>
      </c>
      <c r="G157" s="62">
        <v>1000</v>
      </c>
      <c r="H157" s="63">
        <v>0</v>
      </c>
    </row>
    <row r="158" spans="1:8" ht="78.75">
      <c r="A158" s="41" t="s">
        <v>110</v>
      </c>
      <c r="B158" s="31">
        <v>10</v>
      </c>
      <c r="C158" s="31" t="s">
        <v>126</v>
      </c>
      <c r="D158" s="31">
        <v>4910100</v>
      </c>
      <c r="E158" s="31" t="s">
        <v>128</v>
      </c>
      <c r="F158" s="62">
        <v>1000</v>
      </c>
      <c r="G158" s="62">
        <v>1000</v>
      </c>
      <c r="H158" s="63">
        <v>0</v>
      </c>
    </row>
    <row r="159" spans="1:8" ht="15.75">
      <c r="A159" s="41" t="s">
        <v>111</v>
      </c>
      <c r="B159" s="31">
        <v>10</v>
      </c>
      <c r="C159" s="31" t="s">
        <v>126</v>
      </c>
      <c r="D159" s="31">
        <v>4910100</v>
      </c>
      <c r="E159" s="31" t="s">
        <v>140</v>
      </c>
      <c r="F159" s="62">
        <v>1000</v>
      </c>
      <c r="G159" s="62">
        <v>1000</v>
      </c>
      <c r="H159" s="63">
        <v>0</v>
      </c>
    </row>
    <row r="160" spans="1:8" ht="15.75">
      <c r="A160" s="57" t="s">
        <v>112</v>
      </c>
      <c r="B160" s="31">
        <v>10</v>
      </c>
      <c r="C160" s="31" t="s">
        <v>131</v>
      </c>
      <c r="D160" s="31" t="s">
        <v>130</v>
      </c>
      <c r="E160" s="31" t="s">
        <v>128</v>
      </c>
      <c r="F160" s="62">
        <v>1274.3</v>
      </c>
      <c r="G160" s="62">
        <v>14.8</v>
      </c>
      <c r="H160" s="63">
        <v>1259.5</v>
      </c>
    </row>
    <row r="161" spans="1:8" ht="31.5">
      <c r="A161" s="41" t="s">
        <v>102</v>
      </c>
      <c r="B161" s="31">
        <v>10</v>
      </c>
      <c r="C161" s="31" t="s">
        <v>131</v>
      </c>
      <c r="D161" s="31">
        <v>5200000</v>
      </c>
      <c r="E161" s="31" t="s">
        <v>128</v>
      </c>
      <c r="F161" s="62">
        <v>1274.3</v>
      </c>
      <c r="G161" s="62">
        <v>14.8</v>
      </c>
      <c r="H161" s="63">
        <v>1259.5</v>
      </c>
    </row>
    <row r="162" spans="1:8" ht="133.5" customHeight="1">
      <c r="A162" s="41" t="s">
        <v>113</v>
      </c>
      <c r="B162" s="31">
        <v>10</v>
      </c>
      <c r="C162" s="31" t="s">
        <v>131</v>
      </c>
      <c r="D162" s="31">
        <v>5201000</v>
      </c>
      <c r="E162" s="31" t="s">
        <v>128</v>
      </c>
      <c r="F162" s="62">
        <v>1274.3</v>
      </c>
      <c r="G162" s="62">
        <v>14.8</v>
      </c>
      <c r="H162" s="63">
        <v>1259.5</v>
      </c>
    </row>
    <row r="163" spans="1:8" ht="15.75">
      <c r="A163" s="41" t="s">
        <v>111</v>
      </c>
      <c r="B163" s="31">
        <v>10</v>
      </c>
      <c r="C163" s="31">
        <v>4</v>
      </c>
      <c r="D163" s="31">
        <v>5201000</v>
      </c>
      <c r="E163" s="31" t="s">
        <v>140</v>
      </c>
      <c r="F163" s="62">
        <v>1274.3</v>
      </c>
      <c r="G163" s="62">
        <v>14.8</v>
      </c>
      <c r="H163" s="63">
        <v>1259.5</v>
      </c>
    </row>
    <row r="164" spans="1:8" ht="15.75">
      <c r="A164" s="54" t="s">
        <v>114</v>
      </c>
      <c r="B164" s="61">
        <v>11</v>
      </c>
      <c r="C164" s="61" t="s">
        <v>142</v>
      </c>
      <c r="D164" s="61" t="s">
        <v>130</v>
      </c>
      <c r="E164" s="61" t="s">
        <v>128</v>
      </c>
      <c r="F164" s="19">
        <v>18582.261</v>
      </c>
      <c r="G164" s="19">
        <v>1028.661</v>
      </c>
      <c r="H164" s="19">
        <v>17553.6</v>
      </c>
    </row>
    <row r="165" spans="1:8" ht="63">
      <c r="A165" s="48" t="s">
        <v>115</v>
      </c>
      <c r="B165" s="31">
        <v>11</v>
      </c>
      <c r="C165" s="31" t="s">
        <v>126</v>
      </c>
      <c r="D165" s="31" t="s">
        <v>130</v>
      </c>
      <c r="E165" s="31" t="s">
        <v>128</v>
      </c>
      <c r="F165" s="62">
        <v>18101</v>
      </c>
      <c r="G165" s="62">
        <v>1000</v>
      </c>
      <c r="H165" s="63">
        <v>17101</v>
      </c>
    </row>
    <row r="166" spans="1:8" ht="63">
      <c r="A166" s="46" t="s">
        <v>116</v>
      </c>
      <c r="B166" s="31">
        <v>11</v>
      </c>
      <c r="C166" s="31" t="s">
        <v>126</v>
      </c>
      <c r="D166" s="65">
        <v>5210205</v>
      </c>
      <c r="E166" s="31" t="s">
        <v>128</v>
      </c>
      <c r="F166" s="62">
        <v>17101</v>
      </c>
      <c r="G166" s="62">
        <v>0</v>
      </c>
      <c r="H166" s="63">
        <v>17101</v>
      </c>
    </row>
    <row r="167" spans="1:8" ht="15.75">
      <c r="A167" s="46" t="s">
        <v>117</v>
      </c>
      <c r="B167" s="31">
        <v>11</v>
      </c>
      <c r="C167" s="31" t="s">
        <v>126</v>
      </c>
      <c r="D167" s="65">
        <v>5210205</v>
      </c>
      <c r="E167" s="31" t="s">
        <v>139</v>
      </c>
      <c r="F167" s="62">
        <v>17101</v>
      </c>
      <c r="G167" s="62">
        <v>0</v>
      </c>
      <c r="H167" s="63">
        <v>17101</v>
      </c>
    </row>
    <row r="168" spans="1:8" ht="63">
      <c r="A168" s="58" t="s">
        <v>160</v>
      </c>
      <c r="B168" s="31" t="s">
        <v>10</v>
      </c>
      <c r="C168" s="31" t="s">
        <v>126</v>
      </c>
      <c r="D168" s="66" t="s">
        <v>161</v>
      </c>
      <c r="E168" s="31"/>
      <c r="F168" s="62">
        <v>1000</v>
      </c>
      <c r="G168" s="62">
        <v>1000</v>
      </c>
      <c r="H168" s="63">
        <v>0</v>
      </c>
    </row>
    <row r="169" spans="1:8" ht="15.75">
      <c r="A169" s="46" t="s">
        <v>117</v>
      </c>
      <c r="B169" s="31" t="s">
        <v>10</v>
      </c>
      <c r="C169" s="31" t="s">
        <v>126</v>
      </c>
      <c r="D169" s="66" t="s">
        <v>161</v>
      </c>
      <c r="E169" s="31" t="s">
        <v>139</v>
      </c>
      <c r="F169" s="62">
        <v>1000</v>
      </c>
      <c r="G169" s="62">
        <v>1000</v>
      </c>
      <c r="H169" s="63">
        <v>0</v>
      </c>
    </row>
    <row r="170" spans="1:8" ht="78.75">
      <c r="A170" s="48" t="s">
        <v>118</v>
      </c>
      <c r="B170" s="31">
        <v>11</v>
      </c>
      <c r="C170" s="31" t="s">
        <v>127</v>
      </c>
      <c r="D170" s="31"/>
      <c r="E170" s="31" t="s">
        <v>128</v>
      </c>
      <c r="F170" s="62">
        <v>28.661</v>
      </c>
      <c r="G170" s="62">
        <v>28.661</v>
      </c>
      <c r="H170" s="63">
        <v>0</v>
      </c>
    </row>
    <row r="171" spans="1:8" ht="47.25">
      <c r="A171" s="58" t="s">
        <v>92</v>
      </c>
      <c r="B171" s="31" t="s">
        <v>10</v>
      </c>
      <c r="C171" s="31" t="s">
        <v>127</v>
      </c>
      <c r="D171" s="31" t="s">
        <v>11</v>
      </c>
      <c r="E171" s="31" t="s">
        <v>128</v>
      </c>
      <c r="F171" s="62">
        <v>28.661</v>
      </c>
      <c r="G171" s="62">
        <v>28.661</v>
      </c>
      <c r="H171" s="63">
        <v>0</v>
      </c>
    </row>
    <row r="172" spans="1:8" ht="15.75">
      <c r="A172" s="46" t="s">
        <v>119</v>
      </c>
      <c r="B172" s="31" t="s">
        <v>10</v>
      </c>
      <c r="C172" s="31" t="s">
        <v>127</v>
      </c>
      <c r="D172" s="31" t="s">
        <v>11</v>
      </c>
      <c r="E172" s="31" t="s">
        <v>138</v>
      </c>
      <c r="F172" s="62">
        <v>28.661</v>
      </c>
      <c r="G172" s="62">
        <v>28.661</v>
      </c>
      <c r="H172" s="63">
        <v>0</v>
      </c>
    </row>
    <row r="173" spans="1:8" ht="63">
      <c r="A173" s="40" t="s">
        <v>121</v>
      </c>
      <c r="B173" s="31">
        <v>11</v>
      </c>
      <c r="C173" s="31" t="s">
        <v>129</v>
      </c>
      <c r="D173" s="31"/>
      <c r="E173" s="31" t="s">
        <v>128</v>
      </c>
      <c r="F173" s="62">
        <v>452.6</v>
      </c>
      <c r="G173" s="62">
        <v>0</v>
      </c>
      <c r="H173" s="63">
        <v>452.6</v>
      </c>
    </row>
    <row r="174" spans="1:8" ht="31.5">
      <c r="A174" s="46" t="s">
        <v>122</v>
      </c>
      <c r="B174" s="31">
        <v>11</v>
      </c>
      <c r="C174" s="31" t="s">
        <v>129</v>
      </c>
      <c r="D174" s="65" t="s">
        <v>164</v>
      </c>
      <c r="E174" s="31" t="s">
        <v>128</v>
      </c>
      <c r="F174" s="62">
        <v>452.6</v>
      </c>
      <c r="G174" s="62">
        <v>0</v>
      </c>
      <c r="H174" s="63">
        <v>452.6</v>
      </c>
    </row>
    <row r="175" spans="1:8" ht="63">
      <c r="A175" s="46" t="s">
        <v>123</v>
      </c>
      <c r="B175" s="31">
        <v>11</v>
      </c>
      <c r="C175" s="31" t="s">
        <v>129</v>
      </c>
      <c r="D175" s="65" t="s">
        <v>165</v>
      </c>
      <c r="E175" s="31" t="s">
        <v>128</v>
      </c>
      <c r="F175" s="62">
        <v>452.6</v>
      </c>
      <c r="G175" s="62">
        <v>0</v>
      </c>
      <c r="H175" s="63">
        <v>452.6</v>
      </c>
    </row>
    <row r="176" spans="1:8" ht="15.75">
      <c r="A176" s="46" t="s">
        <v>124</v>
      </c>
      <c r="B176" s="31">
        <v>11</v>
      </c>
      <c r="C176" s="31" t="s">
        <v>129</v>
      </c>
      <c r="D176" s="65" t="s">
        <v>165</v>
      </c>
      <c r="E176" s="31" t="s">
        <v>137</v>
      </c>
      <c r="F176" s="62">
        <v>452.6</v>
      </c>
      <c r="G176" s="62">
        <v>0</v>
      </c>
      <c r="H176" s="63">
        <v>452.6</v>
      </c>
    </row>
    <row r="177" spans="1:8" ht="15.75">
      <c r="A177" s="46" t="s">
        <v>125</v>
      </c>
      <c r="B177" s="31"/>
      <c r="C177" s="31"/>
      <c r="D177" s="31"/>
      <c r="E177" s="31"/>
      <c r="F177" s="67">
        <v>149267.071</v>
      </c>
      <c r="G177" s="67">
        <v>85755.171</v>
      </c>
      <c r="H177" s="67">
        <v>63511.9</v>
      </c>
    </row>
    <row r="178" spans="2:7" ht="12.75">
      <c r="B178" s="11"/>
      <c r="C178" s="11"/>
      <c r="D178" s="11"/>
      <c r="E178" s="11"/>
      <c r="F178" s="16"/>
      <c r="G178" s="16"/>
    </row>
    <row r="179" spans="2:7" ht="12.75">
      <c r="B179" s="11"/>
      <c r="C179" s="11"/>
      <c r="D179" s="11"/>
      <c r="E179" s="11"/>
      <c r="F179" s="16"/>
      <c r="G179" s="16"/>
    </row>
    <row r="180" spans="2:7" ht="12.75">
      <c r="B180" s="11"/>
      <c r="C180" s="11"/>
      <c r="D180" s="11"/>
      <c r="E180" s="11"/>
      <c r="F180" s="16"/>
      <c r="G180" s="16"/>
    </row>
    <row r="181" spans="1:7" ht="12.75">
      <c r="A181" t="s">
        <v>180</v>
      </c>
      <c r="B181" s="11"/>
      <c r="C181" s="11"/>
      <c r="D181" s="11"/>
      <c r="E181" s="273" t="s">
        <v>181</v>
      </c>
      <c r="F181" s="273"/>
      <c r="G181" s="16"/>
    </row>
    <row r="182" spans="2:7" ht="12.75">
      <c r="B182" s="11"/>
      <c r="C182" s="11"/>
      <c r="D182" s="11"/>
      <c r="E182" s="11"/>
      <c r="F182" s="16"/>
      <c r="G182" s="16"/>
    </row>
    <row r="183" spans="2:7" ht="12.75">
      <c r="B183" s="11"/>
      <c r="C183" s="11"/>
      <c r="D183" s="11"/>
      <c r="E183" s="11"/>
      <c r="F183" s="16"/>
      <c r="G183" s="16"/>
    </row>
    <row r="184" spans="2:7" ht="12.75">
      <c r="B184" s="11"/>
      <c r="C184" s="11"/>
      <c r="D184" s="11"/>
      <c r="E184" s="11"/>
      <c r="F184" s="16"/>
      <c r="G184" s="16"/>
    </row>
    <row r="185" spans="2:7" ht="12.75">
      <c r="B185" s="11"/>
      <c r="C185" s="11"/>
      <c r="D185" s="11"/>
      <c r="E185" s="11"/>
      <c r="F185" s="16"/>
      <c r="G185" s="16"/>
    </row>
    <row r="186" spans="2:7" ht="12.75">
      <c r="B186" s="11"/>
      <c r="C186" s="11"/>
      <c r="D186" s="11"/>
      <c r="E186" s="11"/>
      <c r="F186" s="16"/>
      <c r="G186" s="16"/>
    </row>
    <row r="187" spans="2:7" ht="12.75">
      <c r="B187" s="11"/>
      <c r="C187" s="11"/>
      <c r="D187" s="11"/>
      <c r="E187" s="11"/>
      <c r="F187" s="16"/>
      <c r="G187" s="16"/>
    </row>
    <row r="188" spans="2:7" ht="12.75">
      <c r="B188" s="11"/>
      <c r="C188" s="11"/>
      <c r="D188" s="11"/>
      <c r="E188" s="11"/>
      <c r="F188" s="16"/>
      <c r="G188" s="16"/>
    </row>
    <row r="189" spans="2:7" ht="12.75">
      <c r="B189" s="11"/>
      <c r="C189" s="11"/>
      <c r="D189" s="11"/>
      <c r="E189" s="11"/>
      <c r="F189" s="16"/>
      <c r="G189" s="16"/>
    </row>
    <row r="190" spans="2:7" ht="12.75">
      <c r="B190" s="11"/>
      <c r="C190" s="11"/>
      <c r="D190" s="11"/>
      <c r="E190" s="11"/>
      <c r="F190" s="16"/>
      <c r="G190" s="16"/>
    </row>
    <row r="191" spans="2:7" ht="12.75">
      <c r="B191" s="11"/>
      <c r="C191" s="11"/>
      <c r="D191" s="11"/>
      <c r="E191" s="11"/>
      <c r="F191" s="16"/>
      <c r="G191" s="16"/>
    </row>
    <row r="192" spans="2:7" ht="12.75">
      <c r="B192" s="11"/>
      <c r="C192" s="11"/>
      <c r="D192" s="11"/>
      <c r="E192" s="11"/>
      <c r="F192" s="16"/>
      <c r="G192" s="16"/>
    </row>
    <row r="193" spans="2:7" ht="12.75">
      <c r="B193" s="11"/>
      <c r="C193" s="11"/>
      <c r="D193" s="11"/>
      <c r="E193" s="11"/>
      <c r="F193" s="16"/>
      <c r="G193" s="16"/>
    </row>
    <row r="194" spans="2:7" ht="12.75">
      <c r="B194" s="11"/>
      <c r="C194" s="11"/>
      <c r="D194" s="11"/>
      <c r="E194" s="11"/>
      <c r="F194" s="16"/>
      <c r="G194" s="16"/>
    </row>
    <row r="195" spans="2:7" ht="12.75">
      <c r="B195" s="11"/>
      <c r="C195" s="11"/>
      <c r="D195" s="11"/>
      <c r="E195" s="11"/>
      <c r="F195" s="16"/>
      <c r="G195" s="16"/>
    </row>
    <row r="196" spans="2:7" ht="12.75">
      <c r="B196" s="11"/>
      <c r="C196" s="11"/>
      <c r="D196" s="11"/>
      <c r="E196" s="11"/>
      <c r="F196" s="16"/>
      <c r="G196" s="16"/>
    </row>
    <row r="197" spans="2:7" ht="12.75">
      <c r="B197" s="11"/>
      <c r="C197" s="11"/>
      <c r="D197" s="11"/>
      <c r="E197" s="11"/>
      <c r="F197" s="16"/>
      <c r="G197" s="16"/>
    </row>
    <row r="198" spans="2:7" ht="12.75">
      <c r="B198" s="11"/>
      <c r="C198" s="11"/>
      <c r="D198" s="11"/>
      <c r="E198" s="11"/>
      <c r="F198" s="16"/>
      <c r="G198" s="16"/>
    </row>
    <row r="199" spans="2:7" ht="12.75">
      <c r="B199" s="11"/>
      <c r="C199" s="11"/>
      <c r="D199" s="11"/>
      <c r="E199" s="11"/>
      <c r="F199" s="16"/>
      <c r="G199" s="16"/>
    </row>
    <row r="200" spans="2:7" ht="12.75">
      <c r="B200" s="11"/>
      <c r="C200" s="11"/>
      <c r="D200" s="11"/>
      <c r="E200" s="11"/>
      <c r="F200" s="16"/>
      <c r="G200" s="16"/>
    </row>
    <row r="201" spans="2:7" ht="12.75">
      <c r="B201" s="11"/>
      <c r="C201" s="11"/>
      <c r="D201" s="11"/>
      <c r="E201" s="11"/>
      <c r="F201" s="16"/>
      <c r="G201" s="16"/>
    </row>
    <row r="202" spans="2:7" ht="12.75">
      <c r="B202" s="11"/>
      <c r="C202" s="11"/>
      <c r="D202" s="11"/>
      <c r="E202" s="11"/>
      <c r="F202" s="16"/>
      <c r="G202" s="16"/>
    </row>
    <row r="203" spans="2:7" ht="12.75">
      <c r="B203" s="11"/>
      <c r="C203" s="11"/>
      <c r="D203" s="11"/>
      <c r="E203" s="11"/>
      <c r="F203" s="16"/>
      <c r="G203" s="16"/>
    </row>
    <row r="204" spans="2:7" ht="12.75">
      <c r="B204" s="11"/>
      <c r="C204" s="11"/>
      <c r="D204" s="11"/>
      <c r="E204" s="11"/>
      <c r="F204" s="16"/>
      <c r="G204" s="16"/>
    </row>
    <row r="205" spans="2:7" ht="12.75">
      <c r="B205" s="11"/>
      <c r="C205" s="11"/>
      <c r="D205" s="11"/>
      <c r="E205" s="11"/>
      <c r="F205" s="16"/>
      <c r="G205" s="16"/>
    </row>
    <row r="206" spans="2:7" ht="12.75">
      <c r="B206" s="11"/>
      <c r="C206" s="11"/>
      <c r="D206" s="11"/>
      <c r="E206" s="11"/>
      <c r="F206" s="16"/>
      <c r="G206" s="16"/>
    </row>
    <row r="207" spans="2:7" ht="12.75">
      <c r="B207" s="11"/>
      <c r="C207" s="11"/>
      <c r="D207" s="11"/>
      <c r="E207" s="11"/>
      <c r="F207" s="16"/>
      <c r="G207" s="16"/>
    </row>
    <row r="208" spans="2:7" ht="12.75">
      <c r="B208" s="11"/>
      <c r="C208" s="11"/>
      <c r="D208" s="11"/>
      <c r="E208" s="11"/>
      <c r="F208" s="16"/>
      <c r="G208" s="16"/>
    </row>
    <row r="209" spans="2:7" ht="12.75">
      <c r="B209" s="11"/>
      <c r="C209" s="11"/>
      <c r="D209" s="11"/>
      <c r="E209" s="11"/>
      <c r="F209" s="16"/>
      <c r="G209" s="16"/>
    </row>
    <row r="210" spans="2:7" ht="12.75">
      <c r="B210" s="11"/>
      <c r="C210" s="11"/>
      <c r="D210" s="11"/>
      <c r="E210" s="11"/>
      <c r="F210" s="16"/>
      <c r="G210" s="16"/>
    </row>
    <row r="211" spans="2:7" ht="12.75">
      <c r="B211" s="11"/>
      <c r="C211" s="11"/>
      <c r="D211" s="11"/>
      <c r="E211" s="11"/>
      <c r="F211" s="16"/>
      <c r="G211" s="16"/>
    </row>
    <row r="212" spans="2:7" ht="12.75">
      <c r="B212" s="11"/>
      <c r="C212" s="11"/>
      <c r="D212" s="11"/>
      <c r="E212" s="11"/>
      <c r="F212" s="16"/>
      <c r="G212" s="16"/>
    </row>
    <row r="213" spans="2:7" ht="12.75">
      <c r="B213" s="11"/>
      <c r="C213" s="11"/>
      <c r="D213" s="11"/>
      <c r="E213" s="11"/>
      <c r="F213" s="16"/>
      <c r="G213" s="16"/>
    </row>
    <row r="214" spans="2:7" ht="12.75">
      <c r="B214" s="11"/>
      <c r="C214" s="11"/>
      <c r="D214" s="11"/>
      <c r="E214" s="11"/>
      <c r="F214" s="16"/>
      <c r="G214" s="16"/>
    </row>
    <row r="215" spans="2:7" ht="12.75">
      <c r="B215" s="11"/>
      <c r="C215" s="11"/>
      <c r="D215" s="11"/>
      <c r="E215" s="11"/>
      <c r="F215" s="16"/>
      <c r="G215" s="16"/>
    </row>
    <row r="216" spans="2:7" ht="12.75">
      <c r="B216" s="11"/>
      <c r="C216" s="11"/>
      <c r="D216" s="11"/>
      <c r="E216" s="11"/>
      <c r="F216" s="16"/>
      <c r="G216" s="16"/>
    </row>
    <row r="217" spans="2:7" ht="12.75">
      <c r="B217" s="11"/>
      <c r="C217" s="11"/>
      <c r="D217" s="11"/>
      <c r="E217" s="11"/>
      <c r="F217" s="16"/>
      <c r="G217" s="16"/>
    </row>
    <row r="218" spans="2:7" ht="12.75">
      <c r="B218" s="11"/>
      <c r="C218" s="11"/>
      <c r="D218" s="11"/>
      <c r="E218" s="11"/>
      <c r="F218" s="16"/>
      <c r="G218" s="16"/>
    </row>
    <row r="219" spans="2:7" ht="12.75">
      <c r="B219" s="11"/>
      <c r="C219" s="11"/>
      <c r="D219" s="11"/>
      <c r="E219" s="11"/>
      <c r="F219" s="16"/>
      <c r="G219" s="16"/>
    </row>
    <row r="220" spans="2:7" ht="12.75">
      <c r="B220" s="11"/>
      <c r="C220" s="11"/>
      <c r="D220" s="11"/>
      <c r="E220" s="11"/>
      <c r="F220" s="16"/>
      <c r="G220" s="16"/>
    </row>
    <row r="221" spans="2:7" ht="12.75">
      <c r="B221" s="11"/>
      <c r="C221" s="11"/>
      <c r="D221" s="11"/>
      <c r="E221" s="11"/>
      <c r="F221" s="16"/>
      <c r="G221" s="16"/>
    </row>
    <row r="222" spans="2:7" ht="12.75">
      <c r="B222" s="11"/>
      <c r="C222" s="11"/>
      <c r="D222" s="11"/>
      <c r="E222" s="11"/>
      <c r="F222" s="16"/>
      <c r="G222" s="16"/>
    </row>
    <row r="223" spans="2:7" ht="12.75">
      <c r="B223" s="11"/>
      <c r="C223" s="11"/>
      <c r="D223" s="11"/>
      <c r="E223" s="11"/>
      <c r="F223" s="16"/>
      <c r="G223" s="16"/>
    </row>
    <row r="224" spans="2:7" ht="12.75">
      <c r="B224" s="11"/>
      <c r="C224" s="11"/>
      <c r="D224" s="11"/>
      <c r="E224" s="11"/>
      <c r="F224" s="16"/>
      <c r="G224" s="16"/>
    </row>
    <row r="225" spans="2:7" ht="12.75">
      <c r="B225" s="11"/>
      <c r="C225" s="11"/>
      <c r="D225" s="11"/>
      <c r="E225" s="11"/>
      <c r="F225" s="16"/>
      <c r="G225" s="16"/>
    </row>
    <row r="226" spans="2:7" ht="12.75">
      <c r="B226" s="11"/>
      <c r="C226" s="11"/>
      <c r="D226" s="11"/>
      <c r="E226" s="11"/>
      <c r="F226" s="16"/>
      <c r="G226" s="16"/>
    </row>
    <row r="227" spans="2:7" ht="12.75">
      <c r="B227" s="11"/>
      <c r="C227" s="11"/>
      <c r="D227" s="11"/>
      <c r="E227" s="11"/>
      <c r="F227" s="16"/>
      <c r="G227" s="16"/>
    </row>
    <row r="228" spans="2:7" ht="12.75">
      <c r="B228" s="11"/>
      <c r="C228" s="11"/>
      <c r="D228" s="11"/>
      <c r="E228" s="11"/>
      <c r="F228" s="16"/>
      <c r="G228" s="16"/>
    </row>
    <row r="229" spans="2:7" ht="12.75">
      <c r="B229" s="11"/>
      <c r="C229" s="11"/>
      <c r="D229" s="11"/>
      <c r="E229" s="11"/>
      <c r="F229" s="16"/>
      <c r="G229" s="16"/>
    </row>
    <row r="230" spans="2:7" ht="12.75">
      <c r="B230" s="11"/>
      <c r="C230" s="11"/>
      <c r="D230" s="11"/>
      <c r="E230" s="11"/>
      <c r="F230" s="16"/>
      <c r="G230" s="16"/>
    </row>
    <row r="231" spans="2:7" ht="12.75">
      <c r="B231" s="11"/>
      <c r="C231" s="11"/>
      <c r="D231" s="11"/>
      <c r="E231" s="11"/>
      <c r="F231" s="16"/>
      <c r="G231" s="16"/>
    </row>
    <row r="232" spans="2:7" ht="12.75">
      <c r="B232" s="11"/>
      <c r="C232" s="11"/>
      <c r="D232" s="11"/>
      <c r="E232" s="11"/>
      <c r="F232" s="16"/>
      <c r="G232" s="16"/>
    </row>
    <row r="233" spans="2:7" ht="12.75">
      <c r="B233" s="11"/>
      <c r="C233" s="11"/>
      <c r="D233" s="11"/>
      <c r="E233" s="11"/>
      <c r="F233" s="16"/>
      <c r="G233" s="16"/>
    </row>
    <row r="234" spans="2:7" ht="12.75">
      <c r="B234" s="11"/>
      <c r="C234" s="11"/>
      <c r="D234" s="11"/>
      <c r="E234" s="11"/>
      <c r="F234" s="16"/>
      <c r="G234" s="16"/>
    </row>
    <row r="235" spans="2:7" ht="12.75">
      <c r="B235" s="11"/>
      <c r="C235" s="11"/>
      <c r="D235" s="11"/>
      <c r="E235" s="11"/>
      <c r="F235" s="16"/>
      <c r="G235" s="16"/>
    </row>
    <row r="236" spans="2:7" ht="12.75">
      <c r="B236" s="11"/>
      <c r="C236" s="11"/>
      <c r="D236" s="11"/>
      <c r="E236" s="11"/>
      <c r="F236" s="16"/>
      <c r="G236" s="16"/>
    </row>
    <row r="237" spans="2:7" ht="12.75">
      <c r="B237" s="11"/>
      <c r="C237" s="11"/>
      <c r="D237" s="11"/>
      <c r="E237" s="11"/>
      <c r="F237" s="16"/>
      <c r="G237" s="16"/>
    </row>
    <row r="238" spans="2:7" ht="12.75">
      <c r="B238" s="11"/>
      <c r="C238" s="11"/>
      <c r="D238" s="11"/>
      <c r="E238" s="11"/>
      <c r="F238" s="16"/>
      <c r="G238" s="16"/>
    </row>
    <row r="239" spans="2:7" ht="12.75">
      <c r="B239" s="11"/>
      <c r="C239" s="11"/>
      <c r="D239" s="11"/>
      <c r="E239" s="11"/>
      <c r="F239" s="16"/>
      <c r="G239" s="16"/>
    </row>
    <row r="240" spans="2:7" ht="12.75">
      <c r="B240" s="11"/>
      <c r="C240" s="11"/>
      <c r="D240" s="11"/>
      <c r="E240" s="11"/>
      <c r="F240" s="16"/>
      <c r="G240" s="16"/>
    </row>
    <row r="241" spans="2:7" ht="12.75">
      <c r="B241" s="11"/>
      <c r="C241" s="11"/>
      <c r="D241" s="11"/>
      <c r="E241" s="11"/>
      <c r="F241" s="16"/>
      <c r="G241" s="16"/>
    </row>
    <row r="242" spans="2:7" ht="12.75">
      <c r="B242" s="11"/>
      <c r="C242" s="11"/>
      <c r="D242" s="11"/>
      <c r="E242" s="11"/>
      <c r="F242" s="16"/>
      <c r="G242" s="16"/>
    </row>
    <row r="243" spans="2:7" ht="12.75">
      <c r="B243" s="11"/>
      <c r="C243" s="11"/>
      <c r="D243" s="11"/>
      <c r="E243" s="11"/>
      <c r="F243" s="16"/>
      <c r="G243" s="16"/>
    </row>
    <row r="244" spans="2:7" ht="12.75">
      <c r="B244" s="11"/>
      <c r="C244" s="11"/>
      <c r="D244" s="11"/>
      <c r="E244" s="11"/>
      <c r="F244" s="16"/>
      <c r="G244" s="16"/>
    </row>
    <row r="245" spans="2:7" ht="12.75">
      <c r="B245" s="11"/>
      <c r="C245" s="11"/>
      <c r="D245" s="11"/>
      <c r="E245" s="11"/>
      <c r="F245" s="16"/>
      <c r="G245" s="16"/>
    </row>
    <row r="246" spans="2:7" ht="12.75">
      <c r="B246" s="11"/>
      <c r="C246" s="11"/>
      <c r="D246" s="11"/>
      <c r="E246" s="11"/>
      <c r="F246" s="16"/>
      <c r="G246" s="16"/>
    </row>
    <row r="247" spans="2:7" ht="12.75">
      <c r="B247" s="11"/>
      <c r="C247" s="11"/>
      <c r="D247" s="11"/>
      <c r="E247" s="11"/>
      <c r="F247" s="16"/>
      <c r="G247" s="16"/>
    </row>
    <row r="248" spans="2:7" ht="12.75">
      <c r="B248" s="11"/>
      <c r="C248" s="11"/>
      <c r="D248" s="11"/>
      <c r="E248" s="11"/>
      <c r="F248" s="16"/>
      <c r="G248" s="16"/>
    </row>
    <row r="249" spans="2:7" ht="12.75">
      <c r="B249" s="11"/>
      <c r="C249" s="11"/>
      <c r="D249" s="11"/>
      <c r="E249" s="11"/>
      <c r="F249" s="16"/>
      <c r="G249" s="16"/>
    </row>
    <row r="250" spans="2:7" ht="12.75">
      <c r="B250" s="11"/>
      <c r="C250" s="11"/>
      <c r="D250" s="11"/>
      <c r="E250" s="11"/>
      <c r="F250" s="16"/>
      <c r="G250" s="16"/>
    </row>
    <row r="251" spans="2:7" ht="12.75">
      <c r="B251" s="11"/>
      <c r="C251" s="11"/>
      <c r="D251" s="11"/>
      <c r="E251" s="11"/>
      <c r="F251" s="16"/>
      <c r="G251" s="16"/>
    </row>
    <row r="252" spans="2:7" ht="12.75">
      <c r="B252" s="11"/>
      <c r="C252" s="11"/>
      <c r="D252" s="11"/>
      <c r="E252" s="11"/>
      <c r="F252" s="16"/>
      <c r="G252" s="16"/>
    </row>
    <row r="253" spans="2:7" ht="12.75">
      <c r="B253" s="11"/>
      <c r="C253" s="11"/>
      <c r="D253" s="11"/>
      <c r="E253" s="11"/>
      <c r="F253" s="16"/>
      <c r="G253" s="16"/>
    </row>
    <row r="254" spans="2:7" ht="12.75">
      <c r="B254" s="11"/>
      <c r="C254" s="11"/>
      <c r="D254" s="11"/>
      <c r="E254" s="11"/>
      <c r="F254" s="16"/>
      <c r="G254" s="16"/>
    </row>
    <row r="255" spans="2:7" ht="12.75">
      <c r="B255" s="11"/>
      <c r="C255" s="11"/>
      <c r="D255" s="11"/>
      <c r="E255" s="11"/>
      <c r="F255" s="16"/>
      <c r="G255" s="16"/>
    </row>
    <row r="256" spans="2:7" ht="12.75">
      <c r="B256" s="11"/>
      <c r="C256" s="11"/>
      <c r="D256" s="11"/>
      <c r="E256" s="11"/>
      <c r="F256" s="16"/>
      <c r="G256" s="16"/>
    </row>
    <row r="257" spans="2:7" ht="12.75">
      <c r="B257" s="11"/>
      <c r="C257" s="11"/>
      <c r="D257" s="11"/>
      <c r="E257" s="11"/>
      <c r="F257" s="16"/>
      <c r="G257" s="16"/>
    </row>
    <row r="258" spans="2:7" ht="12.75">
      <c r="B258" s="11"/>
      <c r="C258" s="11"/>
      <c r="D258" s="11"/>
      <c r="E258" s="11"/>
      <c r="F258" s="16"/>
      <c r="G258" s="16"/>
    </row>
    <row r="259" spans="2:7" ht="12.75">
      <c r="B259" s="11"/>
      <c r="C259" s="11"/>
      <c r="D259" s="11"/>
      <c r="E259" s="11"/>
      <c r="F259" s="16"/>
      <c r="G259" s="16"/>
    </row>
    <row r="260" spans="2:7" ht="12.75">
      <c r="B260" s="11"/>
      <c r="C260" s="11"/>
      <c r="D260" s="11"/>
      <c r="E260" s="11"/>
      <c r="F260" s="16"/>
      <c r="G260" s="16"/>
    </row>
    <row r="261" spans="2:7" ht="12.75">
      <c r="B261" s="11"/>
      <c r="C261" s="11"/>
      <c r="D261" s="11"/>
      <c r="E261" s="11"/>
      <c r="F261" s="16"/>
      <c r="G261" s="16"/>
    </row>
    <row r="262" spans="2:7" ht="12.75">
      <c r="B262" s="11"/>
      <c r="C262" s="11"/>
      <c r="D262" s="11"/>
      <c r="E262" s="11"/>
      <c r="F262" s="16"/>
      <c r="G262" s="16"/>
    </row>
    <row r="263" spans="2:7" ht="12.75">
      <c r="B263" s="11"/>
      <c r="C263" s="11"/>
      <c r="D263" s="11"/>
      <c r="E263" s="11"/>
      <c r="F263" s="16"/>
      <c r="G263" s="16"/>
    </row>
    <row r="264" spans="2:7" ht="12.75">
      <c r="B264" s="11"/>
      <c r="C264" s="11"/>
      <c r="D264" s="11"/>
      <c r="E264" s="11"/>
      <c r="F264" s="16"/>
      <c r="G264" s="16"/>
    </row>
    <row r="265" spans="2:7" ht="12.75">
      <c r="B265" s="11"/>
      <c r="C265" s="11"/>
      <c r="D265" s="11"/>
      <c r="E265" s="11"/>
      <c r="F265" s="16"/>
      <c r="G265" s="16"/>
    </row>
    <row r="266" spans="2:7" ht="12.75">
      <c r="B266" s="11"/>
      <c r="C266" s="11"/>
      <c r="D266" s="11"/>
      <c r="E266" s="11"/>
      <c r="F266" s="16"/>
      <c r="G266" s="16"/>
    </row>
    <row r="267" spans="2:7" ht="12.75">
      <c r="B267" s="11"/>
      <c r="C267" s="11"/>
      <c r="D267" s="11"/>
      <c r="E267" s="11"/>
      <c r="F267" s="16"/>
      <c r="G267" s="16"/>
    </row>
    <row r="268" spans="2:7" ht="12.75">
      <c r="B268" s="11"/>
      <c r="C268" s="11"/>
      <c r="D268" s="11"/>
      <c r="E268" s="11"/>
      <c r="F268" s="16"/>
      <c r="G268" s="16"/>
    </row>
    <row r="269" spans="2:7" ht="12.75">
      <c r="B269" s="11"/>
      <c r="C269" s="11"/>
      <c r="D269" s="11"/>
      <c r="E269" s="11"/>
      <c r="F269" s="16"/>
      <c r="G269" s="16"/>
    </row>
    <row r="270" spans="2:7" ht="12.75">
      <c r="B270" s="11"/>
      <c r="C270" s="11"/>
      <c r="D270" s="11"/>
      <c r="E270" s="11"/>
      <c r="F270" s="16"/>
      <c r="G270" s="16"/>
    </row>
    <row r="271" spans="2:7" ht="12.75">
      <c r="B271" s="11"/>
      <c r="C271" s="11"/>
      <c r="D271" s="11"/>
      <c r="E271" s="11"/>
      <c r="F271" s="16"/>
      <c r="G271" s="16"/>
    </row>
    <row r="272" spans="2:7" ht="12.75">
      <c r="B272" s="11"/>
      <c r="C272" s="11"/>
      <c r="D272" s="11"/>
      <c r="E272" s="11"/>
      <c r="F272" s="16"/>
      <c r="G272" s="16"/>
    </row>
    <row r="273" spans="2:7" ht="12.75">
      <c r="B273" s="11"/>
      <c r="C273" s="11"/>
      <c r="D273" s="11"/>
      <c r="E273" s="11"/>
      <c r="F273" s="16"/>
      <c r="G273" s="16"/>
    </row>
    <row r="274" spans="2:7" ht="12.75">
      <c r="B274" s="11"/>
      <c r="C274" s="11"/>
      <c r="D274" s="11"/>
      <c r="E274" s="11"/>
      <c r="F274" s="16"/>
      <c r="G274" s="16"/>
    </row>
    <row r="275" spans="2:7" ht="12.75">
      <c r="B275" s="11"/>
      <c r="C275" s="11"/>
      <c r="D275" s="11"/>
      <c r="E275" s="11"/>
      <c r="F275" s="16"/>
      <c r="G275" s="16"/>
    </row>
    <row r="276" spans="2:7" ht="12.75">
      <c r="B276" s="11"/>
      <c r="C276" s="11"/>
      <c r="D276" s="11"/>
      <c r="E276" s="11"/>
      <c r="F276" s="16"/>
      <c r="G276" s="16"/>
    </row>
    <row r="277" spans="2:7" ht="12.75">
      <c r="B277" s="11"/>
      <c r="C277" s="11"/>
      <c r="D277" s="11"/>
      <c r="E277" s="11"/>
      <c r="F277" s="16"/>
      <c r="G277" s="16"/>
    </row>
    <row r="278" spans="2:7" ht="12.75">
      <c r="B278" s="11"/>
      <c r="C278" s="11"/>
      <c r="D278" s="11"/>
      <c r="E278" s="11"/>
      <c r="F278" s="16"/>
      <c r="G278" s="16"/>
    </row>
    <row r="279" spans="2:7" ht="12.75">
      <c r="B279" s="11"/>
      <c r="C279" s="11"/>
      <c r="D279" s="11"/>
      <c r="E279" s="11"/>
      <c r="F279" s="16"/>
      <c r="G279" s="16"/>
    </row>
    <row r="280" spans="2:7" ht="12.75">
      <c r="B280" s="11"/>
      <c r="C280" s="11"/>
      <c r="D280" s="11"/>
      <c r="E280" s="11"/>
      <c r="F280" s="16"/>
      <c r="G280" s="16"/>
    </row>
    <row r="281" spans="2:7" ht="12.75">
      <c r="B281" s="11"/>
      <c r="C281" s="11"/>
      <c r="D281" s="11"/>
      <c r="E281" s="11"/>
      <c r="F281" s="16"/>
      <c r="G281" s="16"/>
    </row>
    <row r="282" spans="2:7" ht="12.75">
      <c r="B282" s="11"/>
      <c r="C282" s="11"/>
      <c r="D282" s="11"/>
      <c r="E282" s="11"/>
      <c r="F282" s="16"/>
      <c r="G282" s="16"/>
    </row>
    <row r="283" spans="2:7" ht="12.75">
      <c r="B283" s="11"/>
      <c r="C283" s="11"/>
      <c r="D283" s="11"/>
      <c r="E283" s="11"/>
      <c r="F283" s="16"/>
      <c r="G283" s="16"/>
    </row>
    <row r="284" spans="2:7" ht="12.75">
      <c r="B284" s="11"/>
      <c r="C284" s="11"/>
      <c r="D284" s="11"/>
      <c r="E284" s="11"/>
      <c r="F284" s="16"/>
      <c r="G284" s="16"/>
    </row>
    <row r="285" spans="2:7" ht="12.75">
      <c r="B285" s="11"/>
      <c r="C285" s="11"/>
      <c r="D285" s="11"/>
      <c r="E285" s="11"/>
      <c r="F285" s="16"/>
      <c r="G285" s="16"/>
    </row>
    <row r="286" spans="2:7" ht="12.75">
      <c r="B286" s="11"/>
      <c r="C286" s="11"/>
      <c r="D286" s="11"/>
      <c r="E286" s="11"/>
      <c r="F286" s="16"/>
      <c r="G286" s="16"/>
    </row>
    <row r="287" spans="2:7" ht="12.75">
      <c r="B287" s="11"/>
      <c r="C287" s="11"/>
      <c r="D287" s="11"/>
      <c r="E287" s="11"/>
      <c r="F287" s="16"/>
      <c r="G287" s="16"/>
    </row>
    <row r="288" spans="2:7" ht="12.75">
      <c r="B288" s="11"/>
      <c r="C288" s="11"/>
      <c r="D288" s="11"/>
      <c r="E288" s="11"/>
      <c r="F288" s="16"/>
      <c r="G288" s="16"/>
    </row>
    <row r="289" spans="2:7" ht="12.75">
      <c r="B289" s="11"/>
      <c r="C289" s="11"/>
      <c r="D289" s="11"/>
      <c r="E289" s="11"/>
      <c r="F289" s="16"/>
      <c r="G289" s="16"/>
    </row>
    <row r="290" spans="2:7" ht="12.75">
      <c r="B290" s="11"/>
      <c r="C290" s="11"/>
      <c r="D290" s="11"/>
      <c r="E290" s="11"/>
      <c r="F290" s="16"/>
      <c r="G290" s="16"/>
    </row>
    <row r="291" spans="2:7" ht="12.75">
      <c r="B291" s="11"/>
      <c r="C291" s="11"/>
      <c r="D291" s="11"/>
      <c r="E291" s="11"/>
      <c r="F291" s="16"/>
      <c r="G291" s="16"/>
    </row>
    <row r="292" spans="2:7" ht="12.75">
      <c r="B292" s="11"/>
      <c r="C292" s="11"/>
      <c r="D292" s="11"/>
      <c r="E292" s="11"/>
      <c r="F292" s="16"/>
      <c r="G292" s="16"/>
    </row>
    <row r="293" spans="2:7" ht="12.75">
      <c r="B293" s="11"/>
      <c r="C293" s="11"/>
      <c r="D293" s="11"/>
      <c r="E293" s="11"/>
      <c r="F293" s="16"/>
      <c r="G293" s="16"/>
    </row>
    <row r="294" spans="2:7" ht="12.75">
      <c r="B294" s="11"/>
      <c r="C294" s="11"/>
      <c r="D294" s="11"/>
      <c r="E294" s="11"/>
      <c r="F294" s="16"/>
      <c r="G294" s="16"/>
    </row>
    <row r="295" spans="2:7" ht="12.75">
      <c r="B295" s="11"/>
      <c r="C295" s="11"/>
      <c r="D295" s="11"/>
      <c r="E295" s="11"/>
      <c r="F295" s="16"/>
      <c r="G295" s="16"/>
    </row>
    <row r="296" spans="2:7" ht="12.75">
      <c r="B296" s="11"/>
      <c r="C296" s="11"/>
      <c r="D296" s="11"/>
      <c r="E296" s="11"/>
      <c r="F296" s="16"/>
      <c r="G296" s="16"/>
    </row>
    <row r="297" spans="2:7" ht="12.75">
      <c r="B297" s="11"/>
      <c r="C297" s="11"/>
      <c r="D297" s="11"/>
      <c r="E297" s="11"/>
      <c r="F297" s="16"/>
      <c r="G297" s="16"/>
    </row>
    <row r="298" spans="2:7" ht="12.75">
      <c r="B298" s="11"/>
      <c r="C298" s="11"/>
      <c r="D298" s="11"/>
      <c r="E298" s="11"/>
      <c r="F298" s="16"/>
      <c r="G298" s="16"/>
    </row>
    <row r="299" spans="2:7" ht="12.75">
      <c r="B299" s="11"/>
      <c r="C299" s="11"/>
      <c r="D299" s="11"/>
      <c r="E299" s="11"/>
      <c r="F299" s="16"/>
      <c r="G299" s="16"/>
    </row>
    <row r="300" spans="2:7" ht="12.75">
      <c r="B300" s="11"/>
      <c r="C300" s="11"/>
      <c r="D300" s="11"/>
      <c r="E300" s="11"/>
      <c r="F300" s="16"/>
      <c r="G300" s="16"/>
    </row>
    <row r="301" spans="2:7" ht="12.75">
      <c r="B301" s="11"/>
      <c r="C301" s="11"/>
      <c r="D301" s="11"/>
      <c r="E301" s="11"/>
      <c r="F301" s="16"/>
      <c r="G301" s="16"/>
    </row>
    <row r="302" spans="2:7" ht="12.75">
      <c r="B302" s="11"/>
      <c r="C302" s="11"/>
      <c r="D302" s="11"/>
      <c r="E302" s="11"/>
      <c r="F302" s="16"/>
      <c r="G302" s="16"/>
    </row>
    <row r="303" spans="2:7" ht="12.75">
      <c r="B303" s="11"/>
      <c r="C303" s="11"/>
      <c r="D303" s="11"/>
      <c r="E303" s="11"/>
      <c r="F303" s="16"/>
      <c r="G303" s="16"/>
    </row>
    <row r="304" spans="2:7" ht="12.75">
      <c r="B304" s="11"/>
      <c r="C304" s="11"/>
      <c r="D304" s="11"/>
      <c r="E304" s="11"/>
      <c r="F304" s="16"/>
      <c r="G304" s="16"/>
    </row>
    <row r="305" spans="2:7" ht="12.75">
      <c r="B305" s="11"/>
      <c r="C305" s="11"/>
      <c r="D305" s="11"/>
      <c r="E305" s="11"/>
      <c r="F305" s="16"/>
      <c r="G305" s="16"/>
    </row>
    <row r="306" spans="2:7" ht="12.75">
      <c r="B306" s="11"/>
      <c r="C306" s="11"/>
      <c r="D306" s="11"/>
      <c r="E306" s="11"/>
      <c r="F306" s="16"/>
      <c r="G306" s="16"/>
    </row>
    <row r="307" spans="2:7" ht="12.75">
      <c r="B307" s="11"/>
      <c r="C307" s="11"/>
      <c r="D307" s="11"/>
      <c r="E307" s="11"/>
      <c r="F307" s="16"/>
      <c r="G307" s="16"/>
    </row>
    <row r="308" spans="2:7" ht="12.75">
      <c r="B308" s="11"/>
      <c r="C308" s="11"/>
      <c r="D308" s="11"/>
      <c r="E308" s="11"/>
      <c r="F308" s="16"/>
      <c r="G308" s="16"/>
    </row>
    <row r="309" spans="2:7" ht="12.75">
      <c r="B309" s="11"/>
      <c r="C309" s="11"/>
      <c r="D309" s="11"/>
      <c r="E309" s="11"/>
      <c r="F309" s="16"/>
      <c r="G309" s="16"/>
    </row>
    <row r="310" spans="2:7" ht="12.75">
      <c r="B310" s="11"/>
      <c r="C310" s="11"/>
      <c r="D310" s="11"/>
      <c r="E310" s="11"/>
      <c r="F310" s="16"/>
      <c r="G310" s="16"/>
    </row>
    <row r="311" spans="2:7" ht="12.75">
      <c r="B311" s="11"/>
      <c r="C311" s="11"/>
      <c r="D311" s="11"/>
      <c r="E311" s="11"/>
      <c r="F311" s="16"/>
      <c r="G311" s="16"/>
    </row>
    <row r="312" spans="2:7" ht="12.75">
      <c r="B312" s="11"/>
      <c r="C312" s="11"/>
      <c r="D312" s="11"/>
      <c r="E312" s="11"/>
      <c r="F312" s="16"/>
      <c r="G312" s="16"/>
    </row>
    <row r="313" spans="2:7" ht="12.75">
      <c r="B313" s="11"/>
      <c r="C313" s="11"/>
      <c r="D313" s="11"/>
      <c r="E313" s="11"/>
      <c r="F313" s="16"/>
      <c r="G313" s="16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</sheetData>
  <sheetProtection/>
  <mergeCells count="5">
    <mergeCell ref="E181:F181"/>
    <mergeCell ref="A10:H12"/>
    <mergeCell ref="F13:H14"/>
    <mergeCell ref="G15:G16"/>
    <mergeCell ref="H15:H1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376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2" sqref="O22"/>
    </sheetView>
  </sheetViews>
  <sheetFormatPr defaultColWidth="9.00390625" defaultRowHeight="12.75"/>
  <cols>
    <col min="1" max="1" width="33.25390625" style="0" customWidth="1"/>
    <col min="2" max="2" width="7.25390625" style="0" customWidth="1"/>
    <col min="6" max="6" width="9.375" style="0" hidden="1" customWidth="1"/>
    <col min="7" max="11" width="0" style="0" hidden="1" customWidth="1"/>
  </cols>
  <sheetData>
    <row r="8" ht="12.75" customHeight="1"/>
    <row r="9" ht="12.75" customHeight="1"/>
    <row r="10" ht="13.5" customHeight="1"/>
    <row r="11" spans="1:2" ht="15.75">
      <c r="A11" s="1"/>
      <c r="B11" s="1" t="s">
        <v>167</v>
      </c>
    </row>
    <row r="12" spans="1:9" ht="19.5" customHeight="1">
      <c r="A12" s="284" t="s">
        <v>168</v>
      </c>
      <c r="B12" s="285"/>
      <c r="C12" s="285"/>
      <c r="D12" s="285"/>
      <c r="E12" s="285"/>
      <c r="F12" s="285"/>
      <c r="G12" s="285"/>
      <c r="H12" s="285"/>
      <c r="I12" s="285"/>
    </row>
    <row r="13" spans="1:9" ht="12.75">
      <c r="A13" s="285"/>
      <c r="B13" s="285"/>
      <c r="C13" s="285"/>
      <c r="D13" s="285"/>
      <c r="E13" s="285"/>
      <c r="F13" s="285"/>
      <c r="G13" s="285"/>
      <c r="H13" s="285"/>
      <c r="I13" s="285"/>
    </row>
    <row r="14" spans="1:9" ht="13.5" thickBot="1">
      <c r="A14" s="286"/>
      <c r="B14" s="286"/>
      <c r="C14" s="286"/>
      <c r="D14" s="286"/>
      <c r="E14" s="286"/>
      <c r="F14" s="286"/>
      <c r="G14" s="286"/>
      <c r="H14" s="286"/>
      <c r="I14" s="286"/>
    </row>
    <row r="15" spans="1:14" ht="12.75">
      <c r="A15" s="2"/>
      <c r="B15" s="6"/>
      <c r="C15" s="6"/>
      <c r="D15" s="6"/>
      <c r="E15" s="6"/>
      <c r="F15" s="276" t="s">
        <v>18</v>
      </c>
      <c r="G15" s="277"/>
      <c r="H15" s="278"/>
      <c r="I15" s="9" t="s">
        <v>7</v>
      </c>
      <c r="J15" s="9"/>
      <c r="K15" s="9"/>
      <c r="L15" s="276" t="s">
        <v>18</v>
      </c>
      <c r="M15" s="277"/>
      <c r="N15" s="278"/>
    </row>
    <row r="16" spans="1:14" ht="13.5" thickBot="1">
      <c r="A16" s="3"/>
      <c r="B16" s="7"/>
      <c r="C16" s="7"/>
      <c r="D16" s="7" t="s">
        <v>15</v>
      </c>
      <c r="E16" s="7"/>
      <c r="F16" s="279"/>
      <c r="G16" s="280"/>
      <c r="H16" s="281"/>
      <c r="I16" s="23"/>
      <c r="J16" s="23"/>
      <c r="K16" s="23"/>
      <c r="L16" s="279"/>
      <c r="M16" s="280"/>
      <c r="N16" s="281"/>
    </row>
    <row r="17" spans="1:14" ht="12.75">
      <c r="A17" s="4" t="s">
        <v>12</v>
      </c>
      <c r="B17" s="7" t="s">
        <v>13</v>
      </c>
      <c r="C17" s="7" t="s">
        <v>14</v>
      </c>
      <c r="D17" s="7" t="s">
        <v>16</v>
      </c>
      <c r="E17" s="7" t="s">
        <v>17</v>
      </c>
      <c r="F17" s="7"/>
      <c r="G17" s="282" t="s">
        <v>20</v>
      </c>
      <c r="H17" s="282" t="s">
        <v>21</v>
      </c>
      <c r="I17" s="12"/>
      <c r="J17" s="282" t="s">
        <v>20</v>
      </c>
      <c r="K17" s="282" t="s">
        <v>21</v>
      </c>
      <c r="L17" s="12"/>
      <c r="M17" s="282" t="s">
        <v>20</v>
      </c>
      <c r="N17" s="282" t="s">
        <v>21</v>
      </c>
    </row>
    <row r="18" spans="1:14" ht="13.5" thickBot="1">
      <c r="A18" s="5"/>
      <c r="B18" s="8"/>
      <c r="C18" s="8"/>
      <c r="D18" s="8"/>
      <c r="E18" s="8"/>
      <c r="F18" s="10" t="s">
        <v>19</v>
      </c>
      <c r="G18" s="283"/>
      <c r="H18" s="283"/>
      <c r="I18" s="13" t="s">
        <v>19</v>
      </c>
      <c r="J18" s="283"/>
      <c r="K18" s="283"/>
      <c r="L18" s="13" t="s">
        <v>19</v>
      </c>
      <c r="M18" s="283"/>
      <c r="N18" s="283"/>
    </row>
    <row r="19" spans="1:14" ht="12.75">
      <c r="A19" s="25"/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6</v>
      </c>
      <c r="J19" s="26">
        <v>7</v>
      </c>
      <c r="K19" s="26">
        <v>8</v>
      </c>
      <c r="L19" s="26">
        <v>6</v>
      </c>
      <c r="M19" s="26">
        <v>7</v>
      </c>
      <c r="N19" s="26">
        <v>8</v>
      </c>
    </row>
    <row r="20" spans="1:19" ht="31.5">
      <c r="A20" s="27" t="s">
        <v>22</v>
      </c>
      <c r="B20" s="61" t="s">
        <v>126</v>
      </c>
      <c r="C20" s="47" t="s">
        <v>142</v>
      </c>
      <c r="D20" s="47" t="s">
        <v>130</v>
      </c>
      <c r="E20" s="47" t="s">
        <v>128</v>
      </c>
      <c r="F20" s="29">
        <f aca="true" t="shared" si="0" ref="F20:S20">F21+F25+F29+F33+F37+F41+F49</f>
        <v>18278.399999999998</v>
      </c>
      <c r="G20" s="29">
        <f t="shared" si="0"/>
        <v>17246</v>
      </c>
      <c r="H20" s="29">
        <f t="shared" si="0"/>
        <v>1032.4</v>
      </c>
      <c r="I20" s="29">
        <f t="shared" si="0"/>
        <v>1724.5</v>
      </c>
      <c r="J20" s="29">
        <f t="shared" si="0"/>
        <v>959.5</v>
      </c>
      <c r="K20" s="29">
        <f t="shared" si="0"/>
        <v>765</v>
      </c>
      <c r="L20" s="29">
        <f t="shared" si="0"/>
        <v>20002.9</v>
      </c>
      <c r="M20" s="29">
        <f t="shared" si="0"/>
        <v>18205.5</v>
      </c>
      <c r="N20" s="29">
        <f t="shared" si="0"/>
        <v>1797.4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</row>
    <row r="21" spans="1:14" ht="63">
      <c r="A21" s="30" t="s">
        <v>23</v>
      </c>
      <c r="B21" s="31" t="s">
        <v>126</v>
      </c>
      <c r="C21" s="31" t="s">
        <v>127</v>
      </c>
      <c r="D21" s="31" t="s">
        <v>130</v>
      </c>
      <c r="E21" s="31" t="s">
        <v>128</v>
      </c>
      <c r="F21" s="32">
        <v>1015</v>
      </c>
      <c r="G21" s="32">
        <v>1015</v>
      </c>
      <c r="H21" s="21"/>
      <c r="I21" s="33">
        <v>87.3</v>
      </c>
      <c r="J21" s="33">
        <v>87.3</v>
      </c>
      <c r="K21" s="22"/>
      <c r="L21" s="17">
        <f aca="true" t="shared" si="1" ref="L21:L88">F21+I21</f>
        <v>1102.3</v>
      </c>
      <c r="M21" s="17">
        <f aca="true" t="shared" si="2" ref="M21:M88">G21+J21</f>
        <v>1102.3</v>
      </c>
      <c r="N21" s="17">
        <f aca="true" t="shared" si="3" ref="N21:N88">H21+K21</f>
        <v>0</v>
      </c>
    </row>
    <row r="22" spans="1:14" ht="94.5">
      <c r="A22" s="34" t="s">
        <v>24</v>
      </c>
      <c r="B22" s="31" t="s">
        <v>126</v>
      </c>
      <c r="C22" s="31" t="s">
        <v>127</v>
      </c>
      <c r="D22" s="31" t="s">
        <v>25</v>
      </c>
      <c r="E22" s="31" t="s">
        <v>128</v>
      </c>
      <c r="F22" s="32">
        <f aca="true" t="shared" si="4" ref="F22:K22">F21</f>
        <v>1015</v>
      </c>
      <c r="G22" s="32">
        <f t="shared" si="4"/>
        <v>1015</v>
      </c>
      <c r="H22" s="32">
        <f t="shared" si="4"/>
        <v>0</v>
      </c>
      <c r="I22" s="33">
        <f t="shared" si="4"/>
        <v>87.3</v>
      </c>
      <c r="J22" s="33">
        <f t="shared" si="4"/>
        <v>87.3</v>
      </c>
      <c r="K22" s="33">
        <f t="shared" si="4"/>
        <v>0</v>
      </c>
      <c r="L22" s="17">
        <f t="shared" si="1"/>
        <v>1102.3</v>
      </c>
      <c r="M22" s="17">
        <f t="shared" si="2"/>
        <v>1102.3</v>
      </c>
      <c r="N22" s="17">
        <f t="shared" si="3"/>
        <v>0</v>
      </c>
    </row>
    <row r="23" spans="1:14" ht="31.5">
      <c r="A23" s="34" t="s">
        <v>26</v>
      </c>
      <c r="B23" s="31" t="s">
        <v>126</v>
      </c>
      <c r="C23" s="31" t="s">
        <v>127</v>
      </c>
      <c r="D23" s="31" t="s">
        <v>27</v>
      </c>
      <c r="E23" s="31" t="s">
        <v>128</v>
      </c>
      <c r="F23" s="32">
        <f aca="true" t="shared" si="5" ref="F23:K23">F21</f>
        <v>1015</v>
      </c>
      <c r="G23" s="32">
        <f t="shared" si="5"/>
        <v>1015</v>
      </c>
      <c r="H23" s="32">
        <f t="shared" si="5"/>
        <v>0</v>
      </c>
      <c r="I23" s="33">
        <f t="shared" si="5"/>
        <v>87.3</v>
      </c>
      <c r="J23" s="33">
        <f t="shared" si="5"/>
        <v>87.3</v>
      </c>
      <c r="K23" s="33">
        <f t="shared" si="5"/>
        <v>0</v>
      </c>
      <c r="L23" s="17">
        <f t="shared" si="1"/>
        <v>1102.3</v>
      </c>
      <c r="M23" s="17">
        <f t="shared" si="2"/>
        <v>1102.3</v>
      </c>
      <c r="N23" s="17">
        <f t="shared" si="3"/>
        <v>0</v>
      </c>
    </row>
    <row r="24" spans="1:14" ht="31.5">
      <c r="A24" s="34" t="s">
        <v>28</v>
      </c>
      <c r="B24" s="31" t="s">
        <v>126</v>
      </c>
      <c r="C24" s="31" t="s">
        <v>127</v>
      </c>
      <c r="D24" s="31" t="s">
        <v>27</v>
      </c>
      <c r="E24" s="31">
        <v>500</v>
      </c>
      <c r="F24" s="32">
        <f aca="true" t="shared" si="6" ref="F24:K24">F21</f>
        <v>1015</v>
      </c>
      <c r="G24" s="32">
        <f t="shared" si="6"/>
        <v>1015</v>
      </c>
      <c r="H24" s="32">
        <f t="shared" si="6"/>
        <v>0</v>
      </c>
      <c r="I24" s="33">
        <f t="shared" si="6"/>
        <v>87.3</v>
      </c>
      <c r="J24" s="33">
        <f t="shared" si="6"/>
        <v>87.3</v>
      </c>
      <c r="K24" s="33">
        <f t="shared" si="6"/>
        <v>0</v>
      </c>
      <c r="L24" s="17">
        <f t="shared" si="1"/>
        <v>1102.3</v>
      </c>
      <c r="M24" s="17">
        <f t="shared" si="2"/>
        <v>1102.3</v>
      </c>
      <c r="N24" s="17">
        <f t="shared" si="3"/>
        <v>0</v>
      </c>
    </row>
    <row r="25" spans="1:14" ht="126" customHeight="1">
      <c r="A25" s="30" t="s">
        <v>29</v>
      </c>
      <c r="B25" s="31" t="s">
        <v>126</v>
      </c>
      <c r="C25" s="31" t="s">
        <v>129</v>
      </c>
      <c r="D25" s="31" t="s">
        <v>130</v>
      </c>
      <c r="E25" s="31" t="s">
        <v>128</v>
      </c>
      <c r="F25" s="32">
        <v>496.9</v>
      </c>
      <c r="G25" s="32">
        <v>496.9</v>
      </c>
      <c r="H25" s="21"/>
      <c r="I25" s="33"/>
      <c r="J25" s="33"/>
      <c r="K25" s="22"/>
      <c r="L25" s="17">
        <f t="shared" si="1"/>
        <v>496.9</v>
      </c>
      <c r="M25" s="17">
        <f t="shared" si="2"/>
        <v>496.9</v>
      </c>
      <c r="N25" s="17">
        <f t="shared" si="3"/>
        <v>0</v>
      </c>
    </row>
    <row r="26" spans="1:14" ht="94.5">
      <c r="A26" s="34" t="s">
        <v>24</v>
      </c>
      <c r="B26" s="31" t="s">
        <v>126</v>
      </c>
      <c r="C26" s="31" t="s">
        <v>129</v>
      </c>
      <c r="D26" s="31" t="s">
        <v>25</v>
      </c>
      <c r="E26" s="31" t="s">
        <v>128</v>
      </c>
      <c r="F26" s="32">
        <f aca="true" t="shared" si="7" ref="F26:K26">F25</f>
        <v>496.9</v>
      </c>
      <c r="G26" s="32">
        <f t="shared" si="7"/>
        <v>496.9</v>
      </c>
      <c r="H26" s="32">
        <f t="shared" si="7"/>
        <v>0</v>
      </c>
      <c r="I26" s="33">
        <f t="shared" si="7"/>
        <v>0</v>
      </c>
      <c r="J26" s="33">
        <f t="shared" si="7"/>
        <v>0</v>
      </c>
      <c r="K26" s="33">
        <f t="shared" si="7"/>
        <v>0</v>
      </c>
      <c r="L26" s="17">
        <f t="shared" si="1"/>
        <v>496.9</v>
      </c>
      <c r="M26" s="17">
        <f t="shared" si="2"/>
        <v>496.9</v>
      </c>
      <c r="N26" s="17">
        <f t="shared" si="3"/>
        <v>0</v>
      </c>
    </row>
    <row r="27" spans="1:14" ht="15.75">
      <c r="A27" s="34" t="s">
        <v>30</v>
      </c>
      <c r="B27" s="31" t="s">
        <v>126</v>
      </c>
      <c r="C27" s="31" t="s">
        <v>129</v>
      </c>
      <c r="D27" s="31" t="s">
        <v>31</v>
      </c>
      <c r="E27" s="31" t="s">
        <v>128</v>
      </c>
      <c r="F27" s="32">
        <f aca="true" t="shared" si="8" ref="F27:K27">F25</f>
        <v>496.9</v>
      </c>
      <c r="G27" s="32">
        <f t="shared" si="8"/>
        <v>496.9</v>
      </c>
      <c r="H27" s="32">
        <f t="shared" si="8"/>
        <v>0</v>
      </c>
      <c r="I27" s="33">
        <f t="shared" si="8"/>
        <v>0</v>
      </c>
      <c r="J27" s="33">
        <f t="shared" si="8"/>
        <v>0</v>
      </c>
      <c r="K27" s="33">
        <f t="shared" si="8"/>
        <v>0</v>
      </c>
      <c r="L27" s="17">
        <f t="shared" si="1"/>
        <v>496.9</v>
      </c>
      <c r="M27" s="17">
        <f t="shared" si="2"/>
        <v>496.9</v>
      </c>
      <c r="N27" s="17">
        <f t="shared" si="3"/>
        <v>0</v>
      </c>
    </row>
    <row r="28" spans="1:14" ht="31.5">
      <c r="A28" s="34" t="s">
        <v>28</v>
      </c>
      <c r="B28" s="31" t="s">
        <v>126</v>
      </c>
      <c r="C28" s="31" t="s">
        <v>129</v>
      </c>
      <c r="D28" s="31" t="s">
        <v>31</v>
      </c>
      <c r="E28" s="31">
        <v>500</v>
      </c>
      <c r="F28" s="32">
        <f aca="true" t="shared" si="9" ref="F28:K28">F25</f>
        <v>496.9</v>
      </c>
      <c r="G28" s="32">
        <f t="shared" si="9"/>
        <v>496.9</v>
      </c>
      <c r="H28" s="32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  <c r="L28" s="17">
        <f t="shared" si="1"/>
        <v>496.9</v>
      </c>
      <c r="M28" s="17">
        <f t="shared" si="2"/>
        <v>496.9</v>
      </c>
      <c r="N28" s="17">
        <f t="shared" si="3"/>
        <v>0</v>
      </c>
    </row>
    <row r="29" spans="1:14" ht="126">
      <c r="A29" s="35" t="s">
        <v>32</v>
      </c>
      <c r="B29" s="31" t="s">
        <v>126</v>
      </c>
      <c r="C29" s="31" t="s">
        <v>131</v>
      </c>
      <c r="D29" s="31" t="s">
        <v>130</v>
      </c>
      <c r="E29" s="31" t="s">
        <v>128</v>
      </c>
      <c r="F29" s="32">
        <v>5153.9</v>
      </c>
      <c r="G29" s="32">
        <v>5153.9</v>
      </c>
      <c r="H29" s="21"/>
      <c r="I29" s="33">
        <v>427.2</v>
      </c>
      <c r="J29" s="33">
        <v>427.2</v>
      </c>
      <c r="K29" s="22"/>
      <c r="L29" s="17">
        <f t="shared" si="1"/>
        <v>5581.099999999999</v>
      </c>
      <c r="M29" s="17">
        <f t="shared" si="2"/>
        <v>5581.099999999999</v>
      </c>
      <c r="N29" s="17">
        <f t="shared" si="3"/>
        <v>0</v>
      </c>
    </row>
    <row r="30" spans="1:14" ht="94.5">
      <c r="A30" s="34" t="s">
        <v>33</v>
      </c>
      <c r="B30" s="31" t="s">
        <v>126</v>
      </c>
      <c r="C30" s="31" t="s">
        <v>131</v>
      </c>
      <c r="D30" s="31" t="s">
        <v>132</v>
      </c>
      <c r="E30" s="36" t="s">
        <v>128</v>
      </c>
      <c r="F30" s="37">
        <f aca="true" t="shared" si="10" ref="F30:K30">F29</f>
        <v>5153.9</v>
      </c>
      <c r="G30" s="37">
        <f t="shared" si="10"/>
        <v>5153.9</v>
      </c>
      <c r="H30" s="37">
        <f t="shared" si="10"/>
        <v>0</v>
      </c>
      <c r="I30" s="38">
        <f t="shared" si="10"/>
        <v>427.2</v>
      </c>
      <c r="J30" s="38">
        <f t="shared" si="10"/>
        <v>427.2</v>
      </c>
      <c r="K30" s="38">
        <f t="shared" si="10"/>
        <v>0</v>
      </c>
      <c r="L30" s="17">
        <f t="shared" si="1"/>
        <v>5581.099999999999</v>
      </c>
      <c r="M30" s="17">
        <f t="shared" si="2"/>
        <v>5581.099999999999</v>
      </c>
      <c r="N30" s="17">
        <f t="shared" si="3"/>
        <v>0</v>
      </c>
    </row>
    <row r="31" spans="1:14" ht="15.75">
      <c r="A31" s="34" t="s">
        <v>30</v>
      </c>
      <c r="B31" s="20" t="s">
        <v>126</v>
      </c>
      <c r="C31" s="20" t="s">
        <v>131</v>
      </c>
      <c r="D31" s="31" t="s">
        <v>162</v>
      </c>
      <c r="E31" s="31" t="s">
        <v>128</v>
      </c>
      <c r="F31" s="32">
        <f aca="true" t="shared" si="11" ref="F31:K31">F29</f>
        <v>5153.9</v>
      </c>
      <c r="G31" s="32">
        <f t="shared" si="11"/>
        <v>5153.9</v>
      </c>
      <c r="H31" s="32">
        <f t="shared" si="11"/>
        <v>0</v>
      </c>
      <c r="I31" s="33">
        <f t="shared" si="11"/>
        <v>427.2</v>
      </c>
      <c r="J31" s="33">
        <f t="shared" si="11"/>
        <v>427.2</v>
      </c>
      <c r="K31" s="33">
        <f t="shared" si="11"/>
        <v>0</v>
      </c>
      <c r="L31" s="17">
        <f t="shared" si="1"/>
        <v>5581.099999999999</v>
      </c>
      <c r="M31" s="17">
        <f t="shared" si="2"/>
        <v>5581.099999999999</v>
      </c>
      <c r="N31" s="17">
        <f t="shared" si="3"/>
        <v>0</v>
      </c>
    </row>
    <row r="32" spans="1:14" ht="31.5">
      <c r="A32" s="34" t="s">
        <v>28</v>
      </c>
      <c r="B32" s="20" t="s">
        <v>126</v>
      </c>
      <c r="C32" s="20" t="s">
        <v>131</v>
      </c>
      <c r="D32" s="31" t="s">
        <v>31</v>
      </c>
      <c r="E32" s="31">
        <v>500</v>
      </c>
      <c r="F32" s="32">
        <f aca="true" t="shared" si="12" ref="F32:K32">F29</f>
        <v>5153.9</v>
      </c>
      <c r="G32" s="32">
        <f t="shared" si="12"/>
        <v>5153.9</v>
      </c>
      <c r="H32" s="32">
        <f t="shared" si="12"/>
        <v>0</v>
      </c>
      <c r="I32" s="33">
        <f t="shared" si="12"/>
        <v>427.2</v>
      </c>
      <c r="J32" s="33">
        <f t="shared" si="12"/>
        <v>427.2</v>
      </c>
      <c r="K32" s="33">
        <f t="shared" si="12"/>
        <v>0</v>
      </c>
      <c r="L32" s="17">
        <f t="shared" si="1"/>
        <v>5581.099999999999</v>
      </c>
      <c r="M32" s="17">
        <f t="shared" si="2"/>
        <v>5581.099999999999</v>
      </c>
      <c r="N32" s="17">
        <f t="shared" si="3"/>
        <v>0</v>
      </c>
    </row>
    <row r="33" spans="1:14" ht="94.5">
      <c r="A33" s="39" t="s">
        <v>34</v>
      </c>
      <c r="B33" s="20" t="s">
        <v>126</v>
      </c>
      <c r="C33" s="20" t="s">
        <v>133</v>
      </c>
      <c r="D33" s="20" t="s">
        <v>130</v>
      </c>
      <c r="E33" s="20"/>
      <c r="F33" s="32">
        <v>3523.9</v>
      </c>
      <c r="G33" s="32">
        <v>3475</v>
      </c>
      <c r="H33" s="21">
        <v>48.9</v>
      </c>
      <c r="I33" s="33">
        <v>385</v>
      </c>
      <c r="J33" s="33">
        <v>385</v>
      </c>
      <c r="K33" s="22"/>
      <c r="L33" s="17">
        <f t="shared" si="1"/>
        <v>3908.9</v>
      </c>
      <c r="M33" s="17">
        <f t="shared" si="2"/>
        <v>3860</v>
      </c>
      <c r="N33" s="17">
        <f t="shared" si="3"/>
        <v>48.9</v>
      </c>
    </row>
    <row r="34" spans="1:14" ht="94.5">
      <c r="A34" s="34" t="s">
        <v>33</v>
      </c>
      <c r="B34" s="20" t="s">
        <v>126</v>
      </c>
      <c r="C34" s="20" t="s">
        <v>133</v>
      </c>
      <c r="D34" s="20" t="s">
        <v>130</v>
      </c>
      <c r="E34" s="20" t="s">
        <v>128</v>
      </c>
      <c r="F34" s="32">
        <f aca="true" t="shared" si="13" ref="F34:K34">F33</f>
        <v>3523.9</v>
      </c>
      <c r="G34" s="32">
        <f t="shared" si="13"/>
        <v>3475</v>
      </c>
      <c r="H34" s="32">
        <f t="shared" si="13"/>
        <v>48.9</v>
      </c>
      <c r="I34" s="33">
        <f t="shared" si="13"/>
        <v>385</v>
      </c>
      <c r="J34" s="33">
        <f t="shared" si="13"/>
        <v>385</v>
      </c>
      <c r="K34" s="33">
        <f t="shared" si="13"/>
        <v>0</v>
      </c>
      <c r="L34" s="17">
        <f t="shared" si="1"/>
        <v>3908.9</v>
      </c>
      <c r="M34" s="17">
        <f t="shared" si="2"/>
        <v>3860</v>
      </c>
      <c r="N34" s="17">
        <f t="shared" si="3"/>
        <v>48.9</v>
      </c>
    </row>
    <row r="35" spans="1:14" ht="15.75">
      <c r="A35" s="34" t="s">
        <v>30</v>
      </c>
      <c r="B35" s="20" t="s">
        <v>126</v>
      </c>
      <c r="C35" s="20" t="s">
        <v>133</v>
      </c>
      <c r="D35" s="31" t="s">
        <v>31</v>
      </c>
      <c r="E35" s="31"/>
      <c r="F35" s="32">
        <f aca="true" t="shared" si="14" ref="F35:K35">F33</f>
        <v>3523.9</v>
      </c>
      <c r="G35" s="32">
        <f t="shared" si="14"/>
        <v>3475</v>
      </c>
      <c r="H35" s="32">
        <f t="shared" si="14"/>
        <v>48.9</v>
      </c>
      <c r="I35" s="33">
        <f t="shared" si="14"/>
        <v>385</v>
      </c>
      <c r="J35" s="33">
        <f t="shared" si="14"/>
        <v>385</v>
      </c>
      <c r="K35" s="33">
        <f t="shared" si="14"/>
        <v>0</v>
      </c>
      <c r="L35" s="17">
        <f t="shared" si="1"/>
        <v>3908.9</v>
      </c>
      <c r="M35" s="17">
        <f t="shared" si="2"/>
        <v>3860</v>
      </c>
      <c r="N35" s="17">
        <f t="shared" si="3"/>
        <v>48.9</v>
      </c>
    </row>
    <row r="36" spans="1:14" ht="31.5">
      <c r="A36" s="34" t="s">
        <v>28</v>
      </c>
      <c r="B36" s="20" t="s">
        <v>126</v>
      </c>
      <c r="C36" s="20" t="s">
        <v>133</v>
      </c>
      <c r="D36" s="31" t="s">
        <v>31</v>
      </c>
      <c r="E36" s="31">
        <v>500</v>
      </c>
      <c r="F36" s="32">
        <f aca="true" t="shared" si="15" ref="F36:K36">F33</f>
        <v>3523.9</v>
      </c>
      <c r="G36" s="32">
        <f t="shared" si="15"/>
        <v>3475</v>
      </c>
      <c r="H36" s="32">
        <f t="shared" si="15"/>
        <v>48.9</v>
      </c>
      <c r="I36" s="33">
        <f t="shared" si="15"/>
        <v>385</v>
      </c>
      <c r="J36" s="33">
        <f t="shared" si="15"/>
        <v>385</v>
      </c>
      <c r="K36" s="33">
        <f t="shared" si="15"/>
        <v>0</v>
      </c>
      <c r="L36" s="17">
        <f t="shared" si="1"/>
        <v>3908.9</v>
      </c>
      <c r="M36" s="17">
        <f t="shared" si="2"/>
        <v>3860</v>
      </c>
      <c r="N36" s="17">
        <f t="shared" si="3"/>
        <v>48.9</v>
      </c>
    </row>
    <row r="37" spans="1:14" ht="47.25">
      <c r="A37" s="40" t="s">
        <v>35</v>
      </c>
      <c r="B37" s="20" t="s">
        <v>126</v>
      </c>
      <c r="C37" s="20">
        <v>11</v>
      </c>
      <c r="D37" s="20" t="s">
        <v>130</v>
      </c>
      <c r="E37" s="20" t="s">
        <v>128</v>
      </c>
      <c r="F37" s="21">
        <v>50</v>
      </c>
      <c r="G37" s="21">
        <v>50</v>
      </c>
      <c r="H37" s="21"/>
      <c r="I37" s="22"/>
      <c r="J37" s="22"/>
      <c r="K37" s="22"/>
      <c r="L37" s="17">
        <f t="shared" si="1"/>
        <v>50</v>
      </c>
      <c r="M37" s="17">
        <f t="shared" si="2"/>
        <v>50</v>
      </c>
      <c r="N37" s="17">
        <f t="shared" si="3"/>
        <v>0</v>
      </c>
    </row>
    <row r="38" spans="1:14" ht="31.5">
      <c r="A38" s="41" t="s">
        <v>36</v>
      </c>
      <c r="B38" s="20" t="s">
        <v>126</v>
      </c>
      <c r="C38" s="20">
        <v>11</v>
      </c>
      <c r="D38" s="20" t="s">
        <v>134</v>
      </c>
      <c r="E38" s="20" t="s">
        <v>128</v>
      </c>
      <c r="F38" s="21">
        <f>F37</f>
        <v>50</v>
      </c>
      <c r="G38" s="21">
        <f aca="true" t="shared" si="16" ref="G38:K39">G37</f>
        <v>50</v>
      </c>
      <c r="H38" s="21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17">
        <f t="shared" si="1"/>
        <v>50</v>
      </c>
      <c r="M38" s="17">
        <f t="shared" si="2"/>
        <v>50</v>
      </c>
      <c r="N38" s="17">
        <f t="shared" si="3"/>
        <v>0</v>
      </c>
    </row>
    <row r="39" spans="1:14" ht="31.5">
      <c r="A39" s="41" t="s">
        <v>37</v>
      </c>
      <c r="B39" s="20" t="s">
        <v>126</v>
      </c>
      <c r="C39" s="20">
        <v>11</v>
      </c>
      <c r="D39" s="20" t="s">
        <v>135</v>
      </c>
      <c r="E39" s="20" t="s">
        <v>128</v>
      </c>
      <c r="F39" s="21">
        <f>F38</f>
        <v>50</v>
      </c>
      <c r="G39" s="21">
        <f t="shared" si="16"/>
        <v>50</v>
      </c>
      <c r="H39" s="21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  <c r="L39" s="17">
        <f t="shared" si="1"/>
        <v>50</v>
      </c>
      <c r="M39" s="17">
        <f t="shared" si="2"/>
        <v>50</v>
      </c>
      <c r="N39" s="17">
        <f t="shared" si="3"/>
        <v>0</v>
      </c>
    </row>
    <row r="40" spans="1:14" ht="15.75">
      <c r="A40" s="41" t="s">
        <v>38</v>
      </c>
      <c r="B40" s="20" t="s">
        <v>126</v>
      </c>
      <c r="C40" s="20">
        <v>11</v>
      </c>
      <c r="D40" s="20" t="s">
        <v>135</v>
      </c>
      <c r="E40" s="20" t="s">
        <v>136</v>
      </c>
      <c r="F40" s="21">
        <f aca="true" t="shared" si="17" ref="F40:K40">F37</f>
        <v>50</v>
      </c>
      <c r="G40" s="21">
        <f t="shared" si="17"/>
        <v>50</v>
      </c>
      <c r="H40" s="21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17">
        <f t="shared" si="1"/>
        <v>50</v>
      </c>
      <c r="M40" s="17">
        <f t="shared" si="2"/>
        <v>50</v>
      </c>
      <c r="N40" s="17">
        <f t="shared" si="3"/>
        <v>0</v>
      </c>
    </row>
    <row r="41" spans="1:14" ht="15.75">
      <c r="A41" s="40" t="s">
        <v>39</v>
      </c>
      <c r="B41" s="20" t="s">
        <v>126</v>
      </c>
      <c r="C41" s="20">
        <v>12</v>
      </c>
      <c r="D41" s="20" t="s">
        <v>130</v>
      </c>
      <c r="E41" s="20" t="s">
        <v>128</v>
      </c>
      <c r="F41" s="32">
        <v>100</v>
      </c>
      <c r="G41" s="32">
        <v>100</v>
      </c>
      <c r="H41" s="21"/>
      <c r="I41" s="33"/>
      <c r="J41" s="33"/>
      <c r="K41" s="22"/>
      <c r="L41" s="17">
        <f t="shared" si="1"/>
        <v>100</v>
      </c>
      <c r="M41" s="17">
        <f t="shared" si="2"/>
        <v>100</v>
      </c>
      <c r="N41" s="17">
        <f t="shared" si="3"/>
        <v>0</v>
      </c>
    </row>
    <row r="42" spans="1:14" ht="31.5">
      <c r="A42" s="41" t="s">
        <v>169</v>
      </c>
      <c r="B42" s="20" t="s">
        <v>126</v>
      </c>
      <c r="C42" s="20">
        <v>12</v>
      </c>
      <c r="D42" s="20">
        <v>700500</v>
      </c>
      <c r="E42" s="20" t="s">
        <v>128</v>
      </c>
      <c r="F42" s="32">
        <v>100</v>
      </c>
      <c r="G42" s="32">
        <v>100</v>
      </c>
      <c r="H42" s="21"/>
      <c r="I42" s="33"/>
      <c r="J42" s="33"/>
      <c r="K42" s="22"/>
      <c r="L42" s="17">
        <f t="shared" si="1"/>
        <v>100</v>
      </c>
      <c r="M42" s="17">
        <f t="shared" si="2"/>
        <v>100</v>
      </c>
      <c r="N42" s="17">
        <f t="shared" si="3"/>
        <v>0</v>
      </c>
    </row>
    <row r="43" spans="1:14" ht="47.25">
      <c r="A43" s="34" t="s">
        <v>40</v>
      </c>
      <c r="B43" s="20" t="s">
        <v>126</v>
      </c>
      <c r="C43" s="31">
        <v>12</v>
      </c>
      <c r="D43" s="31" t="s">
        <v>41</v>
      </c>
      <c r="E43" s="20" t="s">
        <v>128</v>
      </c>
      <c r="F43" s="32">
        <v>50</v>
      </c>
      <c r="G43" s="32">
        <v>50</v>
      </c>
      <c r="H43" s="21"/>
      <c r="I43" s="33"/>
      <c r="J43" s="33"/>
      <c r="K43" s="22"/>
      <c r="L43" s="17">
        <f t="shared" si="1"/>
        <v>50</v>
      </c>
      <c r="M43" s="17">
        <f t="shared" si="2"/>
        <v>50</v>
      </c>
      <c r="N43" s="17">
        <f t="shared" si="3"/>
        <v>0</v>
      </c>
    </row>
    <row r="44" spans="1:14" ht="15.75">
      <c r="A44" s="41" t="s">
        <v>38</v>
      </c>
      <c r="B44" s="20" t="s">
        <v>126</v>
      </c>
      <c r="C44" s="20">
        <v>12</v>
      </c>
      <c r="D44" s="20" t="s">
        <v>42</v>
      </c>
      <c r="E44" s="20" t="s">
        <v>136</v>
      </c>
      <c r="F44" s="32">
        <v>50</v>
      </c>
      <c r="G44" s="32">
        <v>50</v>
      </c>
      <c r="H44" s="21"/>
      <c r="I44" s="33"/>
      <c r="J44" s="33"/>
      <c r="K44" s="22"/>
      <c r="L44" s="17">
        <f t="shared" si="1"/>
        <v>50</v>
      </c>
      <c r="M44" s="17">
        <f t="shared" si="2"/>
        <v>50</v>
      </c>
      <c r="N44" s="17">
        <f t="shared" si="3"/>
        <v>0</v>
      </c>
    </row>
    <row r="45" spans="1:14" ht="31.5">
      <c r="A45" s="41" t="s">
        <v>43</v>
      </c>
      <c r="B45" s="20" t="s">
        <v>126</v>
      </c>
      <c r="C45" s="20">
        <v>12</v>
      </c>
      <c r="D45" s="20" t="s">
        <v>44</v>
      </c>
      <c r="E45" s="20" t="s">
        <v>128</v>
      </c>
      <c r="F45" s="32">
        <v>30</v>
      </c>
      <c r="G45" s="32">
        <v>30</v>
      </c>
      <c r="H45" s="21"/>
      <c r="I45" s="33"/>
      <c r="J45" s="33"/>
      <c r="K45" s="22"/>
      <c r="L45" s="17">
        <f t="shared" si="1"/>
        <v>30</v>
      </c>
      <c r="M45" s="17">
        <f t="shared" si="2"/>
        <v>30</v>
      </c>
      <c r="N45" s="17">
        <f t="shared" si="3"/>
        <v>0</v>
      </c>
    </row>
    <row r="46" spans="1:14" ht="15.75">
      <c r="A46" s="41" t="s">
        <v>38</v>
      </c>
      <c r="B46" s="20" t="s">
        <v>126</v>
      </c>
      <c r="C46" s="20">
        <v>12</v>
      </c>
      <c r="D46" s="20" t="s">
        <v>45</v>
      </c>
      <c r="E46" s="20" t="s">
        <v>136</v>
      </c>
      <c r="F46" s="32">
        <v>30</v>
      </c>
      <c r="G46" s="32">
        <v>30</v>
      </c>
      <c r="H46" s="21"/>
      <c r="I46" s="33"/>
      <c r="J46" s="33"/>
      <c r="K46" s="22"/>
      <c r="L46" s="17">
        <f t="shared" si="1"/>
        <v>30</v>
      </c>
      <c r="M46" s="17">
        <f t="shared" si="2"/>
        <v>30</v>
      </c>
      <c r="N46" s="17">
        <f t="shared" si="3"/>
        <v>0</v>
      </c>
    </row>
    <row r="47" spans="1:14" ht="47.25">
      <c r="A47" s="34" t="s">
        <v>46</v>
      </c>
      <c r="B47" s="20" t="s">
        <v>126</v>
      </c>
      <c r="C47" s="31">
        <v>12</v>
      </c>
      <c r="D47" s="31" t="s">
        <v>47</v>
      </c>
      <c r="E47" s="20" t="s">
        <v>128</v>
      </c>
      <c r="F47" s="32">
        <v>20</v>
      </c>
      <c r="G47" s="32">
        <v>20</v>
      </c>
      <c r="H47" s="21"/>
      <c r="I47" s="33"/>
      <c r="J47" s="33"/>
      <c r="K47" s="22"/>
      <c r="L47" s="17">
        <f t="shared" si="1"/>
        <v>20</v>
      </c>
      <c r="M47" s="17">
        <f t="shared" si="2"/>
        <v>20</v>
      </c>
      <c r="N47" s="17">
        <f t="shared" si="3"/>
        <v>0</v>
      </c>
    </row>
    <row r="48" spans="1:14" ht="15.75">
      <c r="A48" s="34" t="s">
        <v>38</v>
      </c>
      <c r="B48" s="20" t="s">
        <v>126</v>
      </c>
      <c r="C48" s="31">
        <v>12</v>
      </c>
      <c r="D48" s="31" t="s">
        <v>47</v>
      </c>
      <c r="E48" s="31" t="s">
        <v>136</v>
      </c>
      <c r="F48" s="32">
        <v>20</v>
      </c>
      <c r="G48" s="32">
        <v>20</v>
      </c>
      <c r="H48" s="21"/>
      <c r="I48" s="33"/>
      <c r="J48" s="33"/>
      <c r="K48" s="22"/>
      <c r="L48" s="17">
        <f t="shared" si="1"/>
        <v>20</v>
      </c>
      <c r="M48" s="17">
        <f t="shared" si="2"/>
        <v>20</v>
      </c>
      <c r="N48" s="17">
        <f t="shared" si="3"/>
        <v>0</v>
      </c>
    </row>
    <row r="49" spans="1:24" ht="31.5">
      <c r="A49" s="40" t="s">
        <v>48</v>
      </c>
      <c r="B49" s="20" t="s">
        <v>126</v>
      </c>
      <c r="C49" s="20">
        <v>14</v>
      </c>
      <c r="D49" s="20" t="s">
        <v>130</v>
      </c>
      <c r="E49" s="20" t="s">
        <v>128</v>
      </c>
      <c r="F49" s="21">
        <v>7938.7</v>
      </c>
      <c r="G49" s="21">
        <v>6955.2</v>
      </c>
      <c r="H49" s="21">
        <f>H50+H52+H55+H58+H61+H63</f>
        <v>983.5</v>
      </c>
      <c r="I49" s="22">
        <f>I50+I52+I56+I58+I61+I63+I65+I68</f>
        <v>825</v>
      </c>
      <c r="J49" s="22">
        <f aca="true" t="shared" si="18" ref="J49:X49">J50+J52+J56+J58+J61+J63+J65+J68</f>
        <v>60</v>
      </c>
      <c r="K49" s="22">
        <f t="shared" si="18"/>
        <v>765</v>
      </c>
      <c r="L49" s="79">
        <f t="shared" si="18"/>
        <v>8763.7</v>
      </c>
      <c r="M49" s="79">
        <f>M50+M52+M56+M58+M61+M63+M65+M68</f>
        <v>7015.2</v>
      </c>
      <c r="N49" s="79">
        <f>N50+N52+N56+N58+N61+N63+N65+N68</f>
        <v>1748.5</v>
      </c>
      <c r="O49" s="22">
        <f>O50+O52+O56+O58+O61+O63+O65+O68</f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</row>
    <row r="50" spans="1:14" ht="47.25">
      <c r="A50" s="30" t="s">
        <v>49</v>
      </c>
      <c r="B50" s="20" t="s">
        <v>126</v>
      </c>
      <c r="C50" s="20">
        <v>14</v>
      </c>
      <c r="D50" s="31" t="s">
        <v>149</v>
      </c>
      <c r="E50" s="20" t="s">
        <v>128</v>
      </c>
      <c r="F50" s="21">
        <v>568.5</v>
      </c>
      <c r="G50" s="21"/>
      <c r="H50" s="21">
        <v>568.5</v>
      </c>
      <c r="I50" s="22"/>
      <c r="J50" s="22"/>
      <c r="K50" s="22"/>
      <c r="L50" s="17">
        <f t="shared" si="1"/>
        <v>568.5</v>
      </c>
      <c r="M50" s="17">
        <f t="shared" si="2"/>
        <v>0</v>
      </c>
      <c r="N50" s="17">
        <f t="shared" si="3"/>
        <v>568.5</v>
      </c>
    </row>
    <row r="51" spans="1:14" ht="31.5">
      <c r="A51" s="34" t="s">
        <v>28</v>
      </c>
      <c r="B51" s="20" t="s">
        <v>126</v>
      </c>
      <c r="C51" s="20">
        <v>14</v>
      </c>
      <c r="D51" s="31" t="s">
        <v>149</v>
      </c>
      <c r="E51" s="20">
        <v>500</v>
      </c>
      <c r="F51" s="21">
        <v>568.5</v>
      </c>
      <c r="G51" s="21"/>
      <c r="H51" s="21">
        <v>568.5</v>
      </c>
      <c r="I51" s="22"/>
      <c r="J51" s="22"/>
      <c r="K51" s="22"/>
      <c r="L51" s="17">
        <f t="shared" si="1"/>
        <v>568.5</v>
      </c>
      <c r="M51" s="17">
        <f t="shared" si="2"/>
        <v>0</v>
      </c>
      <c r="N51" s="17">
        <f t="shared" si="3"/>
        <v>568.5</v>
      </c>
    </row>
    <row r="52" spans="1:14" ht="94.5">
      <c r="A52" s="34" t="s">
        <v>33</v>
      </c>
      <c r="B52" s="20" t="s">
        <v>126</v>
      </c>
      <c r="C52" s="20">
        <v>14</v>
      </c>
      <c r="D52" s="20" t="s">
        <v>25</v>
      </c>
      <c r="E52" s="20" t="s">
        <v>128</v>
      </c>
      <c r="F52" s="21">
        <v>4263.2</v>
      </c>
      <c r="G52" s="21">
        <v>4263.2</v>
      </c>
      <c r="H52" s="21"/>
      <c r="I52" s="22">
        <v>60</v>
      </c>
      <c r="J52" s="22">
        <v>60</v>
      </c>
      <c r="K52" s="22"/>
      <c r="L52" s="17">
        <f t="shared" si="1"/>
        <v>4323.2</v>
      </c>
      <c r="M52" s="17">
        <f t="shared" si="2"/>
        <v>4323.2</v>
      </c>
      <c r="N52" s="17">
        <f t="shared" si="3"/>
        <v>0</v>
      </c>
    </row>
    <row r="53" spans="1:14" ht="15.75">
      <c r="A53" s="34" t="s">
        <v>30</v>
      </c>
      <c r="B53" s="20" t="s">
        <v>126</v>
      </c>
      <c r="C53" s="20">
        <v>14</v>
      </c>
      <c r="D53" s="31" t="s">
        <v>31</v>
      </c>
      <c r="E53" s="20" t="s">
        <v>128</v>
      </c>
      <c r="F53" s="21">
        <v>4263.2</v>
      </c>
      <c r="G53" s="21">
        <v>4263.2</v>
      </c>
      <c r="H53" s="21"/>
      <c r="I53" s="22">
        <v>60</v>
      </c>
      <c r="J53" s="22">
        <v>60</v>
      </c>
      <c r="K53" s="22"/>
      <c r="L53" s="17">
        <f t="shared" si="1"/>
        <v>4323.2</v>
      </c>
      <c r="M53" s="17">
        <f t="shared" si="2"/>
        <v>4323.2</v>
      </c>
      <c r="N53" s="17">
        <f t="shared" si="3"/>
        <v>0</v>
      </c>
    </row>
    <row r="54" spans="1:14" ht="31.5">
      <c r="A54" s="34" t="s">
        <v>28</v>
      </c>
      <c r="B54" s="20" t="s">
        <v>126</v>
      </c>
      <c r="C54" s="20">
        <v>14</v>
      </c>
      <c r="D54" s="31" t="s">
        <v>162</v>
      </c>
      <c r="E54" s="31" t="s">
        <v>166</v>
      </c>
      <c r="F54" s="21">
        <v>4263.156</v>
      </c>
      <c r="G54" s="21">
        <v>4263.156</v>
      </c>
      <c r="H54" s="21"/>
      <c r="I54" s="22">
        <v>60</v>
      </c>
      <c r="J54" s="22">
        <v>60</v>
      </c>
      <c r="K54" s="22"/>
      <c r="L54" s="17">
        <f t="shared" si="1"/>
        <v>4323.156</v>
      </c>
      <c r="M54" s="17">
        <f t="shared" si="2"/>
        <v>4323.156</v>
      </c>
      <c r="N54" s="17">
        <f t="shared" si="3"/>
        <v>0</v>
      </c>
    </row>
    <row r="55" spans="1:14" ht="94.5">
      <c r="A55" s="41" t="s">
        <v>50</v>
      </c>
      <c r="B55" s="20" t="s">
        <v>126</v>
      </c>
      <c r="C55" s="20">
        <v>14</v>
      </c>
      <c r="D55" s="20" t="s">
        <v>51</v>
      </c>
      <c r="E55" s="20" t="s">
        <v>128</v>
      </c>
      <c r="F55" s="21">
        <v>50</v>
      </c>
      <c r="G55" s="21">
        <v>50</v>
      </c>
      <c r="H55" s="21"/>
      <c r="I55" s="22"/>
      <c r="J55" s="22"/>
      <c r="K55" s="22"/>
      <c r="L55" s="17">
        <f t="shared" si="1"/>
        <v>50</v>
      </c>
      <c r="M55" s="17">
        <f t="shared" si="2"/>
        <v>50</v>
      </c>
      <c r="N55" s="17">
        <f t="shared" si="3"/>
        <v>0</v>
      </c>
    </row>
    <row r="56" spans="1:14" ht="78.75">
      <c r="A56" s="41" t="s">
        <v>52</v>
      </c>
      <c r="B56" s="20" t="s">
        <v>126</v>
      </c>
      <c r="C56" s="20">
        <v>14</v>
      </c>
      <c r="D56" s="20" t="s">
        <v>51</v>
      </c>
      <c r="E56" s="20" t="s">
        <v>128</v>
      </c>
      <c r="F56" s="21">
        <v>50</v>
      </c>
      <c r="G56" s="21">
        <v>50</v>
      </c>
      <c r="H56" s="21"/>
      <c r="I56" s="22"/>
      <c r="J56" s="22"/>
      <c r="K56" s="22"/>
      <c r="L56" s="17">
        <f t="shared" si="1"/>
        <v>50</v>
      </c>
      <c r="M56" s="17">
        <f t="shared" si="2"/>
        <v>50</v>
      </c>
      <c r="N56" s="17">
        <f t="shared" si="3"/>
        <v>0</v>
      </c>
    </row>
    <row r="57" spans="1:14" ht="31.5">
      <c r="A57" s="34" t="s">
        <v>28</v>
      </c>
      <c r="B57" s="20" t="s">
        <v>126</v>
      </c>
      <c r="C57" s="20">
        <v>14</v>
      </c>
      <c r="D57" s="20" t="s">
        <v>51</v>
      </c>
      <c r="E57" s="20">
        <v>500</v>
      </c>
      <c r="F57" s="21">
        <v>50</v>
      </c>
      <c r="G57" s="21">
        <v>50</v>
      </c>
      <c r="H57" s="21"/>
      <c r="I57" s="22"/>
      <c r="J57" s="22"/>
      <c r="K57" s="22"/>
      <c r="L57" s="17">
        <f t="shared" si="1"/>
        <v>50</v>
      </c>
      <c r="M57" s="17">
        <f t="shared" si="2"/>
        <v>50</v>
      </c>
      <c r="N57" s="17">
        <f t="shared" si="3"/>
        <v>0</v>
      </c>
    </row>
    <row r="58" spans="1:14" ht="63">
      <c r="A58" s="42" t="s">
        <v>53</v>
      </c>
      <c r="B58" s="20" t="s">
        <v>126</v>
      </c>
      <c r="C58" s="20">
        <v>14</v>
      </c>
      <c r="D58" s="20" t="s">
        <v>152</v>
      </c>
      <c r="E58" s="20" t="s">
        <v>128</v>
      </c>
      <c r="F58" s="21">
        <v>540</v>
      </c>
      <c r="G58" s="21">
        <v>540</v>
      </c>
      <c r="H58" s="21"/>
      <c r="I58" s="22"/>
      <c r="J58" s="22"/>
      <c r="K58" s="22"/>
      <c r="L58" s="17">
        <f t="shared" si="1"/>
        <v>540</v>
      </c>
      <c r="M58" s="17">
        <f t="shared" si="2"/>
        <v>540</v>
      </c>
      <c r="N58" s="17">
        <f t="shared" si="3"/>
        <v>0</v>
      </c>
    </row>
    <row r="59" spans="1:14" ht="31.5">
      <c r="A59" s="41" t="s">
        <v>54</v>
      </c>
      <c r="B59" s="20" t="s">
        <v>126</v>
      </c>
      <c r="C59" s="20">
        <v>14</v>
      </c>
      <c r="D59" s="20" t="s">
        <v>151</v>
      </c>
      <c r="E59" s="20" t="s">
        <v>128</v>
      </c>
      <c r="F59" s="21">
        <v>540</v>
      </c>
      <c r="G59" s="21">
        <v>540</v>
      </c>
      <c r="H59" s="21"/>
      <c r="I59" s="22"/>
      <c r="J59" s="22"/>
      <c r="K59" s="22"/>
      <c r="L59" s="17">
        <f t="shared" si="1"/>
        <v>540</v>
      </c>
      <c r="M59" s="17">
        <f t="shared" si="2"/>
        <v>540</v>
      </c>
      <c r="N59" s="17">
        <f t="shared" si="3"/>
        <v>0</v>
      </c>
    </row>
    <row r="60" spans="1:14" ht="31.5">
      <c r="A60" s="41" t="s">
        <v>28</v>
      </c>
      <c r="B60" s="20" t="s">
        <v>126</v>
      </c>
      <c r="C60" s="20">
        <v>14</v>
      </c>
      <c r="D60" s="20" t="s">
        <v>151</v>
      </c>
      <c r="E60" s="20">
        <v>500</v>
      </c>
      <c r="F60" s="21">
        <v>540</v>
      </c>
      <c r="G60" s="21">
        <v>540</v>
      </c>
      <c r="H60" s="21"/>
      <c r="I60" s="22"/>
      <c r="J60" s="22"/>
      <c r="K60" s="22"/>
      <c r="L60" s="17">
        <f t="shared" si="1"/>
        <v>540</v>
      </c>
      <c r="M60" s="17">
        <f t="shared" si="2"/>
        <v>540</v>
      </c>
      <c r="N60" s="17">
        <f t="shared" si="3"/>
        <v>0</v>
      </c>
    </row>
    <row r="61" spans="1:14" ht="31.5">
      <c r="A61" s="41" t="s">
        <v>55</v>
      </c>
      <c r="B61" s="20" t="s">
        <v>126</v>
      </c>
      <c r="C61" s="20">
        <v>14</v>
      </c>
      <c r="D61" s="20" t="s">
        <v>150</v>
      </c>
      <c r="E61" s="20" t="s">
        <v>128</v>
      </c>
      <c r="F61" s="21">
        <v>2102</v>
      </c>
      <c r="G61" s="21">
        <v>2102</v>
      </c>
      <c r="H61" s="21"/>
      <c r="I61" s="22"/>
      <c r="J61" s="22"/>
      <c r="K61" s="22"/>
      <c r="L61" s="17">
        <f t="shared" si="1"/>
        <v>2102</v>
      </c>
      <c r="M61" s="17">
        <f t="shared" si="2"/>
        <v>2102</v>
      </c>
      <c r="N61" s="17">
        <f t="shared" si="3"/>
        <v>0</v>
      </c>
    </row>
    <row r="62" spans="1:14" ht="31.5">
      <c r="A62" s="41" t="s">
        <v>28</v>
      </c>
      <c r="B62" s="20" t="s">
        <v>126</v>
      </c>
      <c r="C62" s="20">
        <v>14</v>
      </c>
      <c r="D62" s="20" t="s">
        <v>150</v>
      </c>
      <c r="E62" s="20">
        <v>500</v>
      </c>
      <c r="F62" s="21">
        <v>2102</v>
      </c>
      <c r="G62" s="21">
        <v>2102</v>
      </c>
      <c r="H62" s="21"/>
      <c r="I62" s="22"/>
      <c r="J62" s="22"/>
      <c r="K62" s="22"/>
      <c r="L62" s="17">
        <f t="shared" si="1"/>
        <v>2102</v>
      </c>
      <c r="M62" s="17">
        <f t="shared" si="2"/>
        <v>2102</v>
      </c>
      <c r="N62" s="17">
        <f t="shared" si="3"/>
        <v>0</v>
      </c>
    </row>
    <row r="63" spans="1:14" ht="63">
      <c r="A63" s="41" t="s">
        <v>56</v>
      </c>
      <c r="B63" s="20" t="s">
        <v>126</v>
      </c>
      <c r="C63" s="20">
        <v>14</v>
      </c>
      <c r="D63" s="20">
        <v>5210204</v>
      </c>
      <c r="E63" s="20" t="s">
        <v>128</v>
      </c>
      <c r="F63" s="21">
        <v>415</v>
      </c>
      <c r="G63" s="21"/>
      <c r="H63" s="21">
        <v>415</v>
      </c>
      <c r="I63" s="22"/>
      <c r="J63" s="22"/>
      <c r="K63" s="22"/>
      <c r="L63" s="17">
        <f t="shared" si="1"/>
        <v>415</v>
      </c>
      <c r="M63" s="17">
        <f t="shared" si="2"/>
        <v>0</v>
      </c>
      <c r="N63" s="17">
        <f t="shared" si="3"/>
        <v>415</v>
      </c>
    </row>
    <row r="64" spans="1:14" ht="31.5">
      <c r="A64" s="41" t="s">
        <v>28</v>
      </c>
      <c r="B64" s="20" t="s">
        <v>126</v>
      </c>
      <c r="C64" s="20">
        <v>14</v>
      </c>
      <c r="D64" s="20">
        <v>5210204</v>
      </c>
      <c r="E64" s="20">
        <v>500</v>
      </c>
      <c r="F64" s="21">
        <v>415</v>
      </c>
      <c r="G64" s="21"/>
      <c r="H64" s="21">
        <v>415</v>
      </c>
      <c r="I64" s="22"/>
      <c r="J64" s="22"/>
      <c r="K64" s="22"/>
      <c r="L64" s="17">
        <f t="shared" si="1"/>
        <v>415</v>
      </c>
      <c r="M64" s="17">
        <f t="shared" si="2"/>
        <v>0</v>
      </c>
      <c r="N64" s="17">
        <f t="shared" si="3"/>
        <v>415</v>
      </c>
    </row>
    <row r="65" spans="1:14" ht="315">
      <c r="A65" s="78" t="s">
        <v>187</v>
      </c>
      <c r="B65" s="20" t="s">
        <v>126</v>
      </c>
      <c r="C65" s="20" t="s">
        <v>188</v>
      </c>
      <c r="D65" s="20" t="s">
        <v>189</v>
      </c>
      <c r="E65" s="20" t="s">
        <v>128</v>
      </c>
      <c r="F65" s="21"/>
      <c r="G65" s="21"/>
      <c r="H65" s="21"/>
      <c r="I65" s="22">
        <v>470</v>
      </c>
      <c r="J65" s="22"/>
      <c r="K65" s="22">
        <v>470</v>
      </c>
      <c r="L65" s="17">
        <f aca="true" t="shared" si="19" ref="L65:N69">F65+I65</f>
        <v>470</v>
      </c>
      <c r="M65" s="17">
        <f t="shared" si="19"/>
        <v>0</v>
      </c>
      <c r="N65" s="17">
        <f t="shared" si="19"/>
        <v>470</v>
      </c>
    </row>
    <row r="66" spans="1:14" ht="31.5">
      <c r="A66" s="41" t="s">
        <v>28</v>
      </c>
      <c r="B66" s="20" t="s">
        <v>126</v>
      </c>
      <c r="C66" s="20" t="s">
        <v>188</v>
      </c>
      <c r="D66" s="20" t="s">
        <v>189</v>
      </c>
      <c r="E66" s="20" t="s">
        <v>166</v>
      </c>
      <c r="F66" s="21"/>
      <c r="G66" s="21"/>
      <c r="H66" s="21"/>
      <c r="I66" s="22">
        <v>470</v>
      </c>
      <c r="J66" s="22"/>
      <c r="K66" s="22">
        <v>470</v>
      </c>
      <c r="L66" s="17">
        <f t="shared" si="19"/>
        <v>470</v>
      </c>
      <c r="M66" s="17">
        <f t="shared" si="19"/>
        <v>0</v>
      </c>
      <c r="N66" s="17">
        <f t="shared" si="19"/>
        <v>470</v>
      </c>
    </row>
    <row r="67" spans="1:14" ht="141.75">
      <c r="A67" s="78" t="s">
        <v>190</v>
      </c>
      <c r="B67" s="20" t="s">
        <v>126</v>
      </c>
      <c r="C67" s="20" t="s">
        <v>188</v>
      </c>
      <c r="D67" s="20" t="s">
        <v>191</v>
      </c>
      <c r="E67" s="20" t="s">
        <v>128</v>
      </c>
      <c r="F67" s="21"/>
      <c r="G67" s="21"/>
      <c r="H67" s="21"/>
      <c r="I67" s="22"/>
      <c r="J67" s="22"/>
      <c r="K67" s="22"/>
      <c r="L67" s="17">
        <f t="shared" si="19"/>
        <v>0</v>
      </c>
      <c r="M67" s="17">
        <f t="shared" si="19"/>
        <v>0</v>
      </c>
      <c r="N67" s="17">
        <f t="shared" si="19"/>
        <v>0</v>
      </c>
    </row>
    <row r="68" spans="1:14" ht="31.5">
      <c r="A68" s="41" t="s">
        <v>28</v>
      </c>
      <c r="B68" s="20" t="s">
        <v>126</v>
      </c>
      <c r="C68" s="20" t="s">
        <v>188</v>
      </c>
      <c r="D68" s="20" t="s">
        <v>191</v>
      </c>
      <c r="E68" s="20" t="s">
        <v>166</v>
      </c>
      <c r="F68" s="21"/>
      <c r="G68" s="21"/>
      <c r="H68" s="21"/>
      <c r="I68" s="22">
        <v>295</v>
      </c>
      <c r="J68" s="22"/>
      <c r="K68" s="22">
        <v>295</v>
      </c>
      <c r="L68" s="17">
        <f t="shared" si="19"/>
        <v>295</v>
      </c>
      <c r="M68" s="17">
        <f t="shared" si="19"/>
        <v>0</v>
      </c>
      <c r="N68" s="17">
        <f t="shared" si="19"/>
        <v>295</v>
      </c>
    </row>
    <row r="69" spans="1:14" ht="31.5">
      <c r="A69" s="43" t="s">
        <v>57</v>
      </c>
      <c r="B69" s="44" t="s">
        <v>127</v>
      </c>
      <c r="C69" s="44" t="s">
        <v>142</v>
      </c>
      <c r="D69" s="44" t="s">
        <v>130</v>
      </c>
      <c r="E69" s="44" t="s">
        <v>128</v>
      </c>
      <c r="F69" s="18">
        <f aca="true" t="shared" si="20" ref="F69:K69">F70</f>
        <v>10</v>
      </c>
      <c r="G69" s="18">
        <f t="shared" si="20"/>
        <v>10</v>
      </c>
      <c r="H69" s="18">
        <f t="shared" si="20"/>
        <v>0</v>
      </c>
      <c r="I69" s="18">
        <f t="shared" si="20"/>
        <v>0</v>
      </c>
      <c r="J69" s="18">
        <f t="shared" si="20"/>
        <v>0</v>
      </c>
      <c r="K69" s="18">
        <f t="shared" si="20"/>
        <v>0</v>
      </c>
      <c r="L69" s="29">
        <f t="shared" si="19"/>
        <v>10</v>
      </c>
      <c r="M69" s="29">
        <f t="shared" si="19"/>
        <v>10</v>
      </c>
      <c r="N69" s="29">
        <f t="shared" si="19"/>
        <v>0</v>
      </c>
    </row>
    <row r="70" spans="1:14" ht="31.5">
      <c r="A70" s="45" t="s">
        <v>58</v>
      </c>
      <c r="B70" s="20" t="s">
        <v>127</v>
      </c>
      <c r="C70" s="20" t="s">
        <v>131</v>
      </c>
      <c r="D70" s="20" t="s">
        <v>130</v>
      </c>
      <c r="E70" s="20" t="s">
        <v>128</v>
      </c>
      <c r="F70" s="21">
        <v>10</v>
      </c>
      <c r="G70" s="21">
        <v>10</v>
      </c>
      <c r="H70" s="21"/>
      <c r="I70" s="22"/>
      <c r="J70" s="22"/>
      <c r="K70" s="22"/>
      <c r="L70" s="17">
        <f t="shared" si="1"/>
        <v>10</v>
      </c>
      <c r="M70" s="17">
        <f t="shared" si="2"/>
        <v>10</v>
      </c>
      <c r="N70" s="17">
        <f t="shared" si="3"/>
        <v>0</v>
      </c>
    </row>
    <row r="71" spans="1:14" ht="47.25">
      <c r="A71" s="46" t="s">
        <v>59</v>
      </c>
      <c r="B71" s="20" t="s">
        <v>127</v>
      </c>
      <c r="C71" s="20" t="s">
        <v>131</v>
      </c>
      <c r="D71" s="20">
        <v>2090000</v>
      </c>
      <c r="E71" s="20" t="s">
        <v>128</v>
      </c>
      <c r="F71" s="21">
        <v>10</v>
      </c>
      <c r="G71" s="21">
        <v>10</v>
      </c>
      <c r="H71" s="21"/>
      <c r="I71" s="22"/>
      <c r="J71" s="22"/>
      <c r="K71" s="22"/>
      <c r="L71" s="17">
        <f t="shared" si="1"/>
        <v>10</v>
      </c>
      <c r="M71" s="17">
        <f t="shared" si="2"/>
        <v>10</v>
      </c>
      <c r="N71" s="17">
        <f t="shared" si="3"/>
        <v>0</v>
      </c>
    </row>
    <row r="72" spans="1:14" ht="47.25">
      <c r="A72" s="41" t="s">
        <v>60</v>
      </c>
      <c r="B72" s="20" t="s">
        <v>127</v>
      </c>
      <c r="C72" s="20" t="s">
        <v>131</v>
      </c>
      <c r="D72" s="20">
        <v>2090100</v>
      </c>
      <c r="E72" s="20" t="s">
        <v>128</v>
      </c>
      <c r="F72" s="21">
        <v>10</v>
      </c>
      <c r="G72" s="21">
        <v>10</v>
      </c>
      <c r="H72" s="21"/>
      <c r="I72" s="22"/>
      <c r="J72" s="22"/>
      <c r="K72" s="22"/>
      <c r="L72" s="17">
        <f t="shared" si="1"/>
        <v>10</v>
      </c>
      <c r="M72" s="17">
        <f t="shared" si="2"/>
        <v>10</v>
      </c>
      <c r="N72" s="17">
        <f t="shared" si="3"/>
        <v>0</v>
      </c>
    </row>
    <row r="73" spans="1:14" ht="31.5">
      <c r="A73" s="41" t="s">
        <v>28</v>
      </c>
      <c r="B73" s="20" t="s">
        <v>127</v>
      </c>
      <c r="C73" s="20" t="s">
        <v>131</v>
      </c>
      <c r="D73" s="20">
        <v>2090100</v>
      </c>
      <c r="E73" s="20">
        <v>500</v>
      </c>
      <c r="F73" s="21">
        <v>10</v>
      </c>
      <c r="G73" s="21">
        <v>10</v>
      </c>
      <c r="H73" s="21"/>
      <c r="I73" s="22"/>
      <c r="J73" s="22"/>
      <c r="K73" s="22"/>
      <c r="L73" s="17">
        <f t="shared" si="1"/>
        <v>10</v>
      </c>
      <c r="M73" s="17">
        <f t="shared" si="2"/>
        <v>10</v>
      </c>
      <c r="N73" s="17">
        <f t="shared" si="3"/>
        <v>0</v>
      </c>
    </row>
    <row r="74" spans="1:16" ht="15.75">
      <c r="A74" s="27" t="s">
        <v>61</v>
      </c>
      <c r="B74" s="47" t="s">
        <v>131</v>
      </c>
      <c r="C74" s="47" t="s">
        <v>142</v>
      </c>
      <c r="D74" s="47" t="s">
        <v>130</v>
      </c>
      <c r="E74" s="80" t="s">
        <v>128</v>
      </c>
      <c r="F74" s="29">
        <f aca="true" t="shared" si="21" ref="F74:P74">F75</f>
        <v>236</v>
      </c>
      <c r="G74" s="29">
        <f t="shared" si="21"/>
        <v>150</v>
      </c>
      <c r="H74" s="29">
        <f t="shared" si="21"/>
        <v>86</v>
      </c>
      <c r="I74" s="29">
        <f t="shared" si="21"/>
        <v>250</v>
      </c>
      <c r="J74" s="29">
        <f t="shared" si="21"/>
        <v>250</v>
      </c>
      <c r="K74" s="29">
        <f t="shared" si="21"/>
        <v>0</v>
      </c>
      <c r="L74" s="29">
        <f t="shared" si="21"/>
        <v>486</v>
      </c>
      <c r="M74" s="29">
        <f t="shared" si="21"/>
        <v>400</v>
      </c>
      <c r="N74" s="29">
        <f t="shared" si="21"/>
        <v>86</v>
      </c>
      <c r="O74" s="18">
        <f t="shared" si="21"/>
        <v>0</v>
      </c>
      <c r="P74" s="18">
        <f t="shared" si="21"/>
        <v>0</v>
      </c>
    </row>
    <row r="75" spans="1:14" ht="31.5">
      <c r="A75" s="30" t="s">
        <v>62</v>
      </c>
      <c r="B75" s="31" t="s">
        <v>131</v>
      </c>
      <c r="C75" s="31">
        <v>12</v>
      </c>
      <c r="D75" s="31" t="s">
        <v>130</v>
      </c>
      <c r="E75" s="20" t="s">
        <v>128</v>
      </c>
      <c r="F75" s="21">
        <v>236</v>
      </c>
      <c r="G75" s="21">
        <v>150</v>
      </c>
      <c r="H75" s="21">
        <v>86</v>
      </c>
      <c r="I75" s="22">
        <v>250</v>
      </c>
      <c r="J75" s="22">
        <v>250</v>
      </c>
      <c r="K75" s="22"/>
      <c r="L75" s="17">
        <f t="shared" si="1"/>
        <v>486</v>
      </c>
      <c r="M75" s="17">
        <f t="shared" si="2"/>
        <v>400</v>
      </c>
      <c r="N75" s="17">
        <f t="shared" si="3"/>
        <v>86</v>
      </c>
    </row>
    <row r="76" spans="1:14" ht="47.25">
      <c r="A76" s="34" t="s">
        <v>63</v>
      </c>
      <c r="B76" s="31" t="s">
        <v>131</v>
      </c>
      <c r="C76" s="31">
        <v>12</v>
      </c>
      <c r="D76" s="31">
        <v>3380000</v>
      </c>
      <c r="E76" s="20" t="s">
        <v>128</v>
      </c>
      <c r="F76" s="21">
        <v>236</v>
      </c>
      <c r="G76" s="21">
        <v>150</v>
      </c>
      <c r="H76" s="21">
        <v>86</v>
      </c>
      <c r="I76" s="22">
        <v>250</v>
      </c>
      <c r="J76" s="22">
        <v>250</v>
      </c>
      <c r="K76" s="22"/>
      <c r="L76" s="17">
        <f t="shared" si="1"/>
        <v>486</v>
      </c>
      <c r="M76" s="17">
        <f t="shared" si="2"/>
        <v>400</v>
      </c>
      <c r="N76" s="17">
        <f t="shared" si="3"/>
        <v>86</v>
      </c>
    </row>
    <row r="77" spans="1:14" ht="31.5">
      <c r="A77" s="34" t="s">
        <v>28</v>
      </c>
      <c r="B77" s="31" t="s">
        <v>131</v>
      </c>
      <c r="C77" s="31">
        <v>12</v>
      </c>
      <c r="D77" s="31">
        <v>3380000</v>
      </c>
      <c r="E77" s="31">
        <v>500</v>
      </c>
      <c r="F77" s="21">
        <v>236</v>
      </c>
      <c r="G77" s="21">
        <v>150</v>
      </c>
      <c r="H77" s="21">
        <v>86</v>
      </c>
      <c r="I77" s="22">
        <v>250</v>
      </c>
      <c r="J77" s="22">
        <v>250</v>
      </c>
      <c r="K77" s="22"/>
      <c r="L77" s="17">
        <f t="shared" si="1"/>
        <v>486</v>
      </c>
      <c r="M77" s="17">
        <f t="shared" si="2"/>
        <v>400</v>
      </c>
      <c r="N77" s="17">
        <f t="shared" si="3"/>
        <v>86</v>
      </c>
    </row>
    <row r="78" spans="1:22" ht="47.25">
      <c r="A78" s="43" t="s">
        <v>64</v>
      </c>
      <c r="B78" s="80" t="s">
        <v>143</v>
      </c>
      <c r="C78" s="80" t="s">
        <v>142</v>
      </c>
      <c r="D78" s="80" t="s">
        <v>130</v>
      </c>
      <c r="E78" s="80" t="s">
        <v>128</v>
      </c>
      <c r="F78" s="29">
        <f>F79+F83</f>
        <v>7528.700000000001</v>
      </c>
      <c r="G78" s="29">
        <f>G79+G83</f>
        <v>2107.1</v>
      </c>
      <c r="H78" s="29">
        <f>H79+H83</f>
        <v>5421.6</v>
      </c>
      <c r="I78" s="29">
        <f>I79+I83+I93</f>
        <v>2992.1000000000004</v>
      </c>
      <c r="J78" s="29">
        <f aca="true" t="shared" si="22" ref="J78:R78">J79+J83+J93</f>
        <v>24</v>
      </c>
      <c r="K78" s="29">
        <f t="shared" si="22"/>
        <v>2968.1000000000004</v>
      </c>
      <c r="L78" s="29">
        <f t="shared" si="22"/>
        <v>10520.800000000001</v>
      </c>
      <c r="M78" s="29">
        <f t="shared" si="22"/>
        <v>2131.1</v>
      </c>
      <c r="N78" s="29">
        <f t="shared" si="22"/>
        <v>8389.7</v>
      </c>
      <c r="O78" s="18">
        <f t="shared" si="22"/>
        <v>0</v>
      </c>
      <c r="P78" s="18">
        <f t="shared" si="22"/>
        <v>0</v>
      </c>
      <c r="Q78" s="18">
        <f t="shared" si="22"/>
        <v>0</v>
      </c>
      <c r="R78" s="18">
        <f t="shared" si="22"/>
        <v>0</v>
      </c>
      <c r="S78" s="18">
        <f>S79+S83+S93</f>
        <v>0</v>
      </c>
      <c r="T78" s="18">
        <f>T79+T83+T93</f>
        <v>0</v>
      </c>
      <c r="U78" s="18">
        <f>U79+U83+U93</f>
        <v>0</v>
      </c>
      <c r="V78" s="18">
        <f>V79+V83+V93</f>
        <v>0</v>
      </c>
    </row>
    <row r="79" spans="1:14" ht="15.75">
      <c r="A79" s="45" t="s">
        <v>65</v>
      </c>
      <c r="B79" s="20" t="s">
        <v>143</v>
      </c>
      <c r="C79" s="20" t="s">
        <v>126</v>
      </c>
      <c r="D79" s="20" t="s">
        <v>130</v>
      </c>
      <c r="E79" s="20" t="s">
        <v>128</v>
      </c>
      <c r="F79" s="21">
        <f aca="true" t="shared" si="23" ref="F79:K79">F80</f>
        <v>484</v>
      </c>
      <c r="G79" s="21">
        <f t="shared" si="23"/>
        <v>0</v>
      </c>
      <c r="H79" s="21">
        <f t="shared" si="23"/>
        <v>484</v>
      </c>
      <c r="I79" s="22">
        <f t="shared" si="23"/>
        <v>0</v>
      </c>
      <c r="J79" s="22">
        <f t="shared" si="23"/>
        <v>0</v>
      </c>
      <c r="K79" s="22">
        <f t="shared" si="23"/>
        <v>0</v>
      </c>
      <c r="L79" s="17">
        <f t="shared" si="1"/>
        <v>484</v>
      </c>
      <c r="M79" s="17">
        <f t="shared" si="2"/>
        <v>0</v>
      </c>
      <c r="N79" s="17">
        <f t="shared" si="3"/>
        <v>484</v>
      </c>
    </row>
    <row r="80" spans="1:14" ht="31.5">
      <c r="A80" s="46" t="s">
        <v>66</v>
      </c>
      <c r="B80" s="20" t="s">
        <v>143</v>
      </c>
      <c r="C80" s="20" t="s">
        <v>126</v>
      </c>
      <c r="D80" s="20">
        <v>3500000</v>
      </c>
      <c r="E80" s="20" t="s">
        <v>128</v>
      </c>
      <c r="F80" s="21">
        <v>484</v>
      </c>
      <c r="G80" s="21"/>
      <c r="H80" s="21">
        <v>484</v>
      </c>
      <c r="I80" s="22"/>
      <c r="J80" s="22"/>
      <c r="K80" s="22"/>
      <c r="L80" s="17">
        <f t="shared" si="1"/>
        <v>484</v>
      </c>
      <c r="M80" s="17">
        <f t="shared" si="2"/>
        <v>0</v>
      </c>
      <c r="N80" s="17">
        <f t="shared" si="3"/>
        <v>484</v>
      </c>
    </row>
    <row r="81" spans="1:14" ht="78.75">
      <c r="A81" s="46" t="s">
        <v>67</v>
      </c>
      <c r="B81" s="20" t="s">
        <v>143</v>
      </c>
      <c r="C81" s="20" t="s">
        <v>126</v>
      </c>
      <c r="D81" s="20">
        <v>3500200</v>
      </c>
      <c r="E81" s="20" t="s">
        <v>128</v>
      </c>
      <c r="F81" s="21">
        <v>484</v>
      </c>
      <c r="G81" s="21"/>
      <c r="H81" s="21">
        <v>484</v>
      </c>
      <c r="I81" s="22"/>
      <c r="J81" s="22"/>
      <c r="K81" s="22"/>
      <c r="L81" s="17">
        <f t="shared" si="1"/>
        <v>484</v>
      </c>
      <c r="M81" s="17">
        <f t="shared" si="2"/>
        <v>0</v>
      </c>
      <c r="N81" s="17">
        <f t="shared" si="3"/>
        <v>484</v>
      </c>
    </row>
    <row r="82" spans="1:14" ht="31.5">
      <c r="A82" s="41" t="s">
        <v>170</v>
      </c>
      <c r="B82" s="20" t="s">
        <v>143</v>
      </c>
      <c r="C82" s="20" t="s">
        <v>126</v>
      </c>
      <c r="D82" s="20">
        <v>3500200</v>
      </c>
      <c r="E82" s="20">
        <v>500</v>
      </c>
      <c r="F82" s="21">
        <v>484</v>
      </c>
      <c r="G82" s="21"/>
      <c r="H82" s="21">
        <v>484</v>
      </c>
      <c r="I82" s="22"/>
      <c r="J82" s="22"/>
      <c r="K82" s="22"/>
      <c r="L82" s="17">
        <f t="shared" si="1"/>
        <v>484</v>
      </c>
      <c r="M82" s="17">
        <f t="shared" si="2"/>
        <v>0</v>
      </c>
      <c r="N82" s="17">
        <f t="shared" si="3"/>
        <v>484</v>
      </c>
    </row>
    <row r="83" spans="1:14" ht="15.75">
      <c r="A83" s="48" t="s">
        <v>68</v>
      </c>
      <c r="B83" s="20" t="s">
        <v>143</v>
      </c>
      <c r="C83" s="20" t="s">
        <v>127</v>
      </c>
      <c r="D83" s="20"/>
      <c r="E83" s="20" t="s">
        <v>128</v>
      </c>
      <c r="F83" s="21">
        <f aca="true" t="shared" si="24" ref="F83:K83">F86+F84+F90</f>
        <v>7044.700000000001</v>
      </c>
      <c r="G83" s="21">
        <f t="shared" si="24"/>
        <v>2107.1</v>
      </c>
      <c r="H83" s="21">
        <f t="shared" si="24"/>
        <v>4937.6</v>
      </c>
      <c r="I83" s="21">
        <f t="shared" si="24"/>
        <v>2968.1000000000004</v>
      </c>
      <c r="J83" s="21">
        <f t="shared" si="24"/>
        <v>0</v>
      </c>
      <c r="K83" s="21">
        <f t="shared" si="24"/>
        <v>2968.1000000000004</v>
      </c>
      <c r="L83" s="17">
        <f t="shared" si="1"/>
        <v>10012.800000000001</v>
      </c>
      <c r="M83" s="17">
        <f t="shared" si="2"/>
        <v>2107.1</v>
      </c>
      <c r="N83" s="17">
        <f t="shared" si="3"/>
        <v>7905.700000000001</v>
      </c>
    </row>
    <row r="84" spans="1:14" ht="31.5">
      <c r="A84" s="48" t="s">
        <v>153</v>
      </c>
      <c r="B84" s="20" t="s">
        <v>143</v>
      </c>
      <c r="C84" s="20" t="s">
        <v>127</v>
      </c>
      <c r="D84" s="20" t="s">
        <v>163</v>
      </c>
      <c r="E84" s="20" t="s">
        <v>128</v>
      </c>
      <c r="F84" s="21">
        <v>2007.1</v>
      </c>
      <c r="G84" s="21">
        <v>2007.1</v>
      </c>
      <c r="H84" s="21"/>
      <c r="I84" s="22"/>
      <c r="J84" s="22"/>
      <c r="K84" s="22"/>
      <c r="L84" s="17">
        <f t="shared" si="1"/>
        <v>2007.1</v>
      </c>
      <c r="M84" s="17">
        <f t="shared" si="2"/>
        <v>2007.1</v>
      </c>
      <c r="N84" s="17">
        <f t="shared" si="3"/>
        <v>0</v>
      </c>
    </row>
    <row r="85" spans="1:14" ht="15.75">
      <c r="A85" s="48" t="s">
        <v>155</v>
      </c>
      <c r="B85" s="20" t="s">
        <v>143</v>
      </c>
      <c r="C85" s="20" t="s">
        <v>127</v>
      </c>
      <c r="D85" s="20" t="s">
        <v>163</v>
      </c>
      <c r="E85" s="20" t="s">
        <v>154</v>
      </c>
      <c r="F85" s="21">
        <v>2007.1</v>
      </c>
      <c r="G85" s="21">
        <v>2007.1</v>
      </c>
      <c r="H85" s="21"/>
      <c r="I85" s="22"/>
      <c r="J85" s="22"/>
      <c r="K85" s="22"/>
      <c r="L85" s="17">
        <f t="shared" si="1"/>
        <v>2007.1</v>
      </c>
      <c r="M85" s="17">
        <f t="shared" si="2"/>
        <v>2007.1</v>
      </c>
      <c r="N85" s="17">
        <f t="shared" si="3"/>
        <v>0</v>
      </c>
    </row>
    <row r="86" spans="1:14" ht="110.25">
      <c r="A86" s="46" t="s">
        <v>69</v>
      </c>
      <c r="B86" s="20" t="s">
        <v>143</v>
      </c>
      <c r="C86" s="20" t="s">
        <v>127</v>
      </c>
      <c r="D86" s="20">
        <v>5210201</v>
      </c>
      <c r="E86" s="20" t="s">
        <v>128</v>
      </c>
      <c r="F86" s="21">
        <f aca="true" t="shared" si="25" ref="F86:K86">F87+F88</f>
        <v>4814.6</v>
      </c>
      <c r="G86" s="21">
        <f t="shared" si="25"/>
        <v>0</v>
      </c>
      <c r="H86" s="21">
        <f t="shared" si="25"/>
        <v>4814.6</v>
      </c>
      <c r="I86" s="22">
        <f t="shared" si="25"/>
        <v>2968.1000000000004</v>
      </c>
      <c r="J86" s="22">
        <f t="shared" si="25"/>
        <v>0</v>
      </c>
      <c r="K86" s="22">
        <f t="shared" si="25"/>
        <v>2968.1000000000004</v>
      </c>
      <c r="L86" s="17">
        <f t="shared" si="1"/>
        <v>7782.700000000001</v>
      </c>
      <c r="M86" s="17">
        <f t="shared" si="2"/>
        <v>0</v>
      </c>
      <c r="N86" s="17">
        <f t="shared" si="3"/>
        <v>7782.700000000001</v>
      </c>
    </row>
    <row r="87" spans="1:14" ht="31.5">
      <c r="A87" s="45" t="s">
        <v>70</v>
      </c>
      <c r="B87" s="20"/>
      <c r="C87" s="20"/>
      <c r="D87" s="20"/>
      <c r="E87" s="20" t="s">
        <v>128</v>
      </c>
      <c r="F87" s="21">
        <v>4093.1</v>
      </c>
      <c r="G87" s="21"/>
      <c r="H87" s="21">
        <v>4093.1</v>
      </c>
      <c r="I87" s="22">
        <v>1173.7</v>
      </c>
      <c r="J87" s="22"/>
      <c r="K87" s="22">
        <v>1173.7</v>
      </c>
      <c r="L87" s="17">
        <f t="shared" si="1"/>
        <v>5266.8</v>
      </c>
      <c r="M87" s="17">
        <f t="shared" si="2"/>
        <v>0</v>
      </c>
      <c r="N87" s="17">
        <f t="shared" si="3"/>
        <v>5266.8</v>
      </c>
    </row>
    <row r="88" spans="1:14" ht="15.75">
      <c r="A88" s="45" t="s">
        <v>71</v>
      </c>
      <c r="B88" s="20"/>
      <c r="C88" s="20"/>
      <c r="D88" s="20"/>
      <c r="E88" s="20" t="s">
        <v>128</v>
      </c>
      <c r="F88" s="21">
        <v>721.5</v>
      </c>
      <c r="G88" s="21"/>
      <c r="H88" s="21">
        <v>721.5</v>
      </c>
      <c r="I88" s="22">
        <v>1794.4</v>
      </c>
      <c r="J88" s="22"/>
      <c r="K88" s="22">
        <v>1794.4</v>
      </c>
      <c r="L88" s="17">
        <f t="shared" si="1"/>
        <v>2515.9</v>
      </c>
      <c r="M88" s="17">
        <f t="shared" si="2"/>
        <v>0</v>
      </c>
      <c r="N88" s="17">
        <f t="shared" si="3"/>
        <v>2515.9</v>
      </c>
    </row>
    <row r="89" spans="1:14" ht="15.75">
      <c r="A89" s="46" t="s">
        <v>72</v>
      </c>
      <c r="B89" s="20" t="s">
        <v>143</v>
      </c>
      <c r="C89" s="20" t="s">
        <v>127</v>
      </c>
      <c r="D89" s="20">
        <v>5210201</v>
      </c>
      <c r="E89" s="20" t="s">
        <v>144</v>
      </c>
      <c r="F89" s="21">
        <f aca="true" t="shared" si="26" ref="F89:K89">F86</f>
        <v>4814.6</v>
      </c>
      <c r="G89" s="21">
        <f t="shared" si="26"/>
        <v>0</v>
      </c>
      <c r="H89" s="21">
        <f t="shared" si="26"/>
        <v>4814.6</v>
      </c>
      <c r="I89" s="21">
        <f t="shared" si="26"/>
        <v>2968.1000000000004</v>
      </c>
      <c r="J89" s="21">
        <f t="shared" si="26"/>
        <v>0</v>
      </c>
      <c r="K89" s="21">
        <f t="shared" si="26"/>
        <v>2968.1000000000004</v>
      </c>
      <c r="L89" s="17">
        <f aca="true" t="shared" si="27" ref="L89:L157">F89+I89</f>
        <v>7782.700000000001</v>
      </c>
      <c r="M89" s="17">
        <f aca="true" t="shared" si="28" ref="M89:M157">G89+J89</f>
        <v>0</v>
      </c>
      <c r="N89" s="17">
        <f aca="true" t="shared" si="29" ref="N89:N157">H89+K89</f>
        <v>7782.700000000001</v>
      </c>
    </row>
    <row r="90" spans="1:14" ht="45">
      <c r="A90" s="49" t="s">
        <v>9</v>
      </c>
      <c r="B90" s="20" t="s">
        <v>143</v>
      </c>
      <c r="C90" s="20" t="s">
        <v>127</v>
      </c>
      <c r="D90" s="20" t="s">
        <v>8</v>
      </c>
      <c r="E90" s="20" t="s">
        <v>128</v>
      </c>
      <c r="F90" s="21">
        <v>223</v>
      </c>
      <c r="G90" s="21">
        <v>100</v>
      </c>
      <c r="H90" s="21">
        <v>123</v>
      </c>
      <c r="I90" s="50"/>
      <c r="J90" s="50"/>
      <c r="K90" s="22"/>
      <c r="L90" s="17">
        <f t="shared" si="27"/>
        <v>223</v>
      </c>
      <c r="M90" s="17">
        <f t="shared" si="28"/>
        <v>100</v>
      </c>
      <c r="N90" s="17">
        <f t="shared" si="29"/>
        <v>123</v>
      </c>
    </row>
    <row r="91" spans="1:14" ht="78.75">
      <c r="A91" s="41" t="s">
        <v>5</v>
      </c>
      <c r="B91" s="20" t="s">
        <v>143</v>
      </c>
      <c r="C91" s="20" t="s">
        <v>127</v>
      </c>
      <c r="D91" s="20" t="s">
        <v>6</v>
      </c>
      <c r="E91" s="20"/>
      <c r="F91" s="21">
        <v>223</v>
      </c>
      <c r="G91" s="21">
        <v>100</v>
      </c>
      <c r="H91" s="21">
        <v>123</v>
      </c>
      <c r="I91" s="22"/>
      <c r="J91" s="50"/>
      <c r="K91" s="22"/>
      <c r="L91" s="17">
        <f t="shared" si="27"/>
        <v>223</v>
      </c>
      <c r="M91" s="17">
        <f t="shared" si="28"/>
        <v>100</v>
      </c>
      <c r="N91" s="17">
        <f t="shared" si="29"/>
        <v>123</v>
      </c>
    </row>
    <row r="92" spans="1:14" ht="15.75">
      <c r="A92" s="46" t="s">
        <v>155</v>
      </c>
      <c r="B92" s="20" t="s">
        <v>143</v>
      </c>
      <c r="C92" s="20" t="s">
        <v>127</v>
      </c>
      <c r="D92" s="20" t="s">
        <v>6</v>
      </c>
      <c r="E92" s="20" t="s">
        <v>154</v>
      </c>
      <c r="F92" s="21">
        <v>223</v>
      </c>
      <c r="G92" s="21">
        <v>100</v>
      </c>
      <c r="H92" s="21">
        <v>123</v>
      </c>
      <c r="I92" s="22"/>
      <c r="J92" s="50"/>
      <c r="K92" s="22"/>
      <c r="L92" s="17">
        <f t="shared" si="27"/>
        <v>223</v>
      </c>
      <c r="M92" s="17">
        <f t="shared" si="28"/>
        <v>100</v>
      </c>
      <c r="N92" s="17">
        <f t="shared" si="29"/>
        <v>123</v>
      </c>
    </row>
    <row r="93" spans="1:14" ht="15.75">
      <c r="A93" s="48" t="s">
        <v>192</v>
      </c>
      <c r="B93" s="20" t="s">
        <v>143</v>
      </c>
      <c r="C93" s="20" t="s">
        <v>129</v>
      </c>
      <c r="D93" s="20" t="s">
        <v>130</v>
      </c>
      <c r="E93" s="20" t="s">
        <v>128</v>
      </c>
      <c r="F93" s="21"/>
      <c r="G93" s="21"/>
      <c r="H93" s="21"/>
      <c r="I93" s="22">
        <v>24</v>
      </c>
      <c r="J93" s="50">
        <v>24</v>
      </c>
      <c r="K93" s="22"/>
      <c r="L93" s="17">
        <f aca="true" t="shared" si="30" ref="L93:N95">F93+I93</f>
        <v>24</v>
      </c>
      <c r="M93" s="17">
        <f t="shared" si="30"/>
        <v>24</v>
      </c>
      <c r="N93" s="17">
        <f t="shared" si="30"/>
        <v>0</v>
      </c>
    </row>
    <row r="94" spans="1:14" ht="78.75">
      <c r="A94" s="78" t="s">
        <v>193</v>
      </c>
      <c r="B94" s="20" t="s">
        <v>143</v>
      </c>
      <c r="C94" s="20" t="s">
        <v>129</v>
      </c>
      <c r="D94" s="20" t="s">
        <v>194</v>
      </c>
      <c r="E94" s="20" t="s">
        <v>128</v>
      </c>
      <c r="F94" s="21"/>
      <c r="G94" s="21"/>
      <c r="H94" s="21"/>
      <c r="I94" s="22">
        <v>24</v>
      </c>
      <c r="J94" s="50">
        <v>24</v>
      </c>
      <c r="K94" s="22"/>
      <c r="L94" s="17">
        <f t="shared" si="30"/>
        <v>24</v>
      </c>
      <c r="M94" s="17">
        <f t="shared" si="30"/>
        <v>24</v>
      </c>
      <c r="N94" s="17">
        <f t="shared" si="30"/>
        <v>0</v>
      </c>
    </row>
    <row r="95" spans="1:14" ht="31.5">
      <c r="A95" s="41" t="s">
        <v>170</v>
      </c>
      <c r="B95" s="20" t="s">
        <v>143</v>
      </c>
      <c r="C95" s="20" t="s">
        <v>129</v>
      </c>
      <c r="D95" s="20" t="s">
        <v>194</v>
      </c>
      <c r="E95" s="20" t="s">
        <v>166</v>
      </c>
      <c r="F95" s="21"/>
      <c r="G95" s="21"/>
      <c r="H95" s="21"/>
      <c r="I95" s="22">
        <v>24</v>
      </c>
      <c r="J95" s="50">
        <v>24</v>
      </c>
      <c r="K95" s="22"/>
      <c r="L95" s="17">
        <f t="shared" si="30"/>
        <v>24</v>
      </c>
      <c r="M95" s="17">
        <f t="shared" si="30"/>
        <v>24</v>
      </c>
      <c r="N95" s="17">
        <f t="shared" si="30"/>
        <v>0</v>
      </c>
    </row>
    <row r="96" spans="1:18" ht="15.75">
      <c r="A96" s="43" t="s">
        <v>73</v>
      </c>
      <c r="B96" s="44" t="s">
        <v>145</v>
      </c>
      <c r="C96" s="44" t="s">
        <v>142</v>
      </c>
      <c r="D96" s="44" t="s">
        <v>130</v>
      </c>
      <c r="E96" s="44" t="s">
        <v>128</v>
      </c>
      <c r="F96" s="19">
        <f>F97+F100+F117+F121</f>
        <v>82610.2</v>
      </c>
      <c r="G96" s="19">
        <f>G97+G100+G117+G121</f>
        <v>44451.4</v>
      </c>
      <c r="H96" s="19">
        <f>H97+H100+H117+H121</f>
        <v>38158.8</v>
      </c>
      <c r="I96" s="28">
        <f>I97+I100+I117+I121</f>
        <v>12376.3</v>
      </c>
      <c r="J96" s="28">
        <f aca="true" t="shared" si="31" ref="J96:R96">J97+J100+J117+J121</f>
        <v>1509.3</v>
      </c>
      <c r="K96" s="28">
        <f t="shared" si="31"/>
        <v>10867</v>
      </c>
      <c r="L96" s="28">
        <f t="shared" si="31"/>
        <v>94986.5</v>
      </c>
      <c r="M96" s="28">
        <f t="shared" si="31"/>
        <v>45960.7</v>
      </c>
      <c r="N96" s="28">
        <f t="shared" si="31"/>
        <v>49025.8</v>
      </c>
      <c r="O96" s="28">
        <f t="shared" si="31"/>
        <v>0</v>
      </c>
      <c r="P96" s="28">
        <f t="shared" si="31"/>
        <v>0</v>
      </c>
      <c r="Q96" s="28">
        <f t="shared" si="31"/>
        <v>0</v>
      </c>
      <c r="R96" s="28">
        <f t="shared" si="31"/>
        <v>0</v>
      </c>
    </row>
    <row r="97" spans="1:14" ht="15.75">
      <c r="A97" s="45" t="s">
        <v>74</v>
      </c>
      <c r="B97" s="20" t="s">
        <v>145</v>
      </c>
      <c r="C97" s="20" t="s">
        <v>126</v>
      </c>
      <c r="D97" s="20" t="s">
        <v>130</v>
      </c>
      <c r="E97" s="20" t="s">
        <v>128</v>
      </c>
      <c r="F97" s="32">
        <v>13455.6</v>
      </c>
      <c r="G97" s="32">
        <v>13455.6</v>
      </c>
      <c r="H97" s="21"/>
      <c r="I97" s="33"/>
      <c r="J97" s="33"/>
      <c r="K97" s="22"/>
      <c r="L97" s="17">
        <f t="shared" si="27"/>
        <v>13455.6</v>
      </c>
      <c r="M97" s="17">
        <f t="shared" si="28"/>
        <v>13455.6</v>
      </c>
      <c r="N97" s="17">
        <f t="shared" si="29"/>
        <v>0</v>
      </c>
    </row>
    <row r="98" spans="1:14" ht="31.5">
      <c r="A98" s="46" t="s">
        <v>75</v>
      </c>
      <c r="B98" s="20" t="s">
        <v>145</v>
      </c>
      <c r="C98" s="20" t="s">
        <v>126</v>
      </c>
      <c r="D98" s="20">
        <v>4209900</v>
      </c>
      <c r="E98" s="20" t="s">
        <v>128</v>
      </c>
      <c r="F98" s="32">
        <v>13455.6</v>
      </c>
      <c r="G98" s="32">
        <v>13455.6</v>
      </c>
      <c r="H98" s="21"/>
      <c r="I98" s="33"/>
      <c r="J98" s="33"/>
      <c r="K98" s="22"/>
      <c r="L98" s="17">
        <f t="shared" si="27"/>
        <v>13455.6</v>
      </c>
      <c r="M98" s="17">
        <f t="shared" si="28"/>
        <v>13455.6</v>
      </c>
      <c r="N98" s="17">
        <f t="shared" si="29"/>
        <v>0</v>
      </c>
    </row>
    <row r="99" spans="1:14" ht="31.5">
      <c r="A99" s="46" t="s">
        <v>76</v>
      </c>
      <c r="B99" s="20" t="s">
        <v>145</v>
      </c>
      <c r="C99" s="20" t="s">
        <v>126</v>
      </c>
      <c r="D99" s="20">
        <v>4209900</v>
      </c>
      <c r="E99" s="20" t="s">
        <v>141</v>
      </c>
      <c r="F99" s="32">
        <v>13455.6</v>
      </c>
      <c r="G99" s="32">
        <v>13455.6</v>
      </c>
      <c r="H99" s="21"/>
      <c r="I99" s="33"/>
      <c r="J99" s="33"/>
      <c r="K99" s="22"/>
      <c r="L99" s="17">
        <f t="shared" si="27"/>
        <v>13455.6</v>
      </c>
      <c r="M99" s="17">
        <f t="shared" si="28"/>
        <v>13455.6</v>
      </c>
      <c r="N99" s="17">
        <f t="shared" si="29"/>
        <v>0</v>
      </c>
    </row>
    <row r="100" spans="1:14" ht="15.75">
      <c r="A100" s="51" t="s">
        <v>77</v>
      </c>
      <c r="B100" s="52" t="s">
        <v>145</v>
      </c>
      <c r="C100" s="52" t="s">
        <v>127</v>
      </c>
      <c r="D100" s="52" t="s">
        <v>130</v>
      </c>
      <c r="E100" s="52" t="s">
        <v>128</v>
      </c>
      <c r="F100" s="50">
        <f>F101+F104+F107+F111+F113+F109</f>
        <v>61169.6</v>
      </c>
      <c r="G100" s="50">
        <f>G101+G104+G107+G111+G113+G109</f>
        <v>23010.8</v>
      </c>
      <c r="H100" s="50">
        <f>H101+H104+H107+H111+H113+H109</f>
        <v>38158.8</v>
      </c>
      <c r="I100" s="50">
        <f>I101+I104+I107+I111+I113+I109+I115</f>
        <v>11608.3</v>
      </c>
      <c r="J100" s="50">
        <f>J101+J104+J107+J111+J113+J109+J115</f>
        <v>741.3</v>
      </c>
      <c r="K100" s="50">
        <f>K101+K104+K107+K111+K113+K109+K115</f>
        <v>10867</v>
      </c>
      <c r="L100" s="17">
        <f t="shared" si="27"/>
        <v>72777.9</v>
      </c>
      <c r="M100" s="17">
        <f t="shared" si="28"/>
        <v>23752.1</v>
      </c>
      <c r="N100" s="17">
        <f t="shared" si="29"/>
        <v>49025.8</v>
      </c>
    </row>
    <row r="101" spans="1:14" ht="47.25">
      <c r="A101" s="46" t="s">
        <v>78</v>
      </c>
      <c r="B101" s="20" t="s">
        <v>145</v>
      </c>
      <c r="C101" s="20" t="s">
        <v>127</v>
      </c>
      <c r="D101" s="20">
        <v>4210000</v>
      </c>
      <c r="E101" s="20" t="s">
        <v>128</v>
      </c>
      <c r="F101" s="21">
        <v>18767.8</v>
      </c>
      <c r="G101" s="21">
        <v>18767.8</v>
      </c>
      <c r="H101" s="21"/>
      <c r="I101" s="22">
        <v>224.3</v>
      </c>
      <c r="J101" s="22">
        <v>224.3</v>
      </c>
      <c r="K101" s="22"/>
      <c r="L101" s="17">
        <f t="shared" si="27"/>
        <v>18992.1</v>
      </c>
      <c r="M101" s="17">
        <f t="shared" si="28"/>
        <v>18992.1</v>
      </c>
      <c r="N101" s="17">
        <f t="shared" si="29"/>
        <v>0</v>
      </c>
    </row>
    <row r="102" spans="1:14" ht="31.5">
      <c r="A102" s="46" t="s">
        <v>75</v>
      </c>
      <c r="B102" s="20" t="s">
        <v>145</v>
      </c>
      <c r="C102" s="20" t="s">
        <v>127</v>
      </c>
      <c r="D102" s="20">
        <v>4219900</v>
      </c>
      <c r="E102" s="20" t="s">
        <v>128</v>
      </c>
      <c r="F102" s="21">
        <v>18767.8</v>
      </c>
      <c r="G102" s="21">
        <v>18767.8</v>
      </c>
      <c r="H102" s="21"/>
      <c r="I102" s="22">
        <v>224.3</v>
      </c>
      <c r="J102" s="22">
        <v>224.3</v>
      </c>
      <c r="K102" s="22"/>
      <c r="L102" s="17">
        <f t="shared" si="27"/>
        <v>18992.1</v>
      </c>
      <c r="M102" s="17">
        <f t="shared" si="28"/>
        <v>18992.1</v>
      </c>
      <c r="N102" s="17">
        <f t="shared" si="29"/>
        <v>0</v>
      </c>
    </row>
    <row r="103" spans="1:14" ht="31.5">
      <c r="A103" s="46" t="s">
        <v>76</v>
      </c>
      <c r="B103" s="20" t="s">
        <v>145</v>
      </c>
      <c r="C103" s="20" t="s">
        <v>127</v>
      </c>
      <c r="D103" s="20">
        <v>4219900</v>
      </c>
      <c r="E103" s="20" t="s">
        <v>141</v>
      </c>
      <c r="F103" s="21">
        <v>18767.8</v>
      </c>
      <c r="G103" s="21">
        <v>18767.8</v>
      </c>
      <c r="H103" s="21"/>
      <c r="I103" s="22">
        <v>224.3</v>
      </c>
      <c r="J103" s="22">
        <v>224.3</v>
      </c>
      <c r="K103" s="22"/>
      <c r="L103" s="17">
        <f t="shared" si="27"/>
        <v>18992.1</v>
      </c>
      <c r="M103" s="17">
        <f t="shared" si="28"/>
        <v>18992.1</v>
      </c>
      <c r="N103" s="17">
        <f t="shared" si="29"/>
        <v>0</v>
      </c>
    </row>
    <row r="104" spans="1:14" ht="31.5">
      <c r="A104" s="46" t="s">
        <v>79</v>
      </c>
      <c r="B104" s="20" t="s">
        <v>145</v>
      </c>
      <c r="C104" s="20" t="s">
        <v>127</v>
      </c>
      <c r="D104" s="20">
        <v>4230000</v>
      </c>
      <c r="E104" s="20" t="s">
        <v>128</v>
      </c>
      <c r="F104" s="21">
        <v>3618</v>
      </c>
      <c r="G104" s="21">
        <v>3618</v>
      </c>
      <c r="H104" s="21"/>
      <c r="I104" s="22">
        <v>85</v>
      </c>
      <c r="J104" s="22">
        <v>85</v>
      </c>
      <c r="K104" s="22"/>
      <c r="L104" s="17">
        <f t="shared" si="27"/>
        <v>3703</v>
      </c>
      <c r="M104" s="17">
        <f t="shared" si="28"/>
        <v>3703</v>
      </c>
      <c r="N104" s="17">
        <f t="shared" si="29"/>
        <v>0</v>
      </c>
    </row>
    <row r="105" spans="1:14" ht="31.5">
      <c r="A105" s="46" t="s">
        <v>75</v>
      </c>
      <c r="B105" s="20" t="s">
        <v>145</v>
      </c>
      <c r="C105" s="20" t="s">
        <v>127</v>
      </c>
      <c r="D105" s="20">
        <v>4239900</v>
      </c>
      <c r="E105" s="20" t="s">
        <v>128</v>
      </c>
      <c r="F105" s="21">
        <v>3618</v>
      </c>
      <c r="G105" s="21">
        <v>3618</v>
      </c>
      <c r="H105" s="21"/>
      <c r="I105" s="22">
        <v>85</v>
      </c>
      <c r="J105" s="22">
        <v>85</v>
      </c>
      <c r="K105" s="22"/>
      <c r="L105" s="17">
        <f t="shared" si="27"/>
        <v>3703</v>
      </c>
      <c r="M105" s="17">
        <f t="shared" si="28"/>
        <v>3703</v>
      </c>
      <c r="N105" s="17">
        <f t="shared" si="29"/>
        <v>0</v>
      </c>
    </row>
    <row r="106" spans="1:14" ht="31.5">
      <c r="A106" s="46" t="s">
        <v>76</v>
      </c>
      <c r="B106" s="20" t="s">
        <v>145</v>
      </c>
      <c r="C106" s="20" t="s">
        <v>127</v>
      </c>
      <c r="D106" s="20">
        <v>4239900</v>
      </c>
      <c r="E106" s="20" t="s">
        <v>141</v>
      </c>
      <c r="F106" s="21">
        <v>3618</v>
      </c>
      <c r="G106" s="21">
        <v>3618</v>
      </c>
      <c r="H106" s="21"/>
      <c r="I106" s="22">
        <v>85</v>
      </c>
      <c r="J106" s="22">
        <v>85</v>
      </c>
      <c r="K106" s="22"/>
      <c r="L106" s="17">
        <f t="shared" si="27"/>
        <v>3703</v>
      </c>
      <c r="M106" s="17">
        <f t="shared" si="28"/>
        <v>3703</v>
      </c>
      <c r="N106" s="17">
        <f t="shared" si="29"/>
        <v>0</v>
      </c>
    </row>
    <row r="107" spans="1:14" ht="47.25">
      <c r="A107" s="46" t="s">
        <v>80</v>
      </c>
      <c r="B107" s="20" t="s">
        <v>145</v>
      </c>
      <c r="C107" s="20" t="s">
        <v>127</v>
      </c>
      <c r="D107" s="20">
        <v>5200900</v>
      </c>
      <c r="E107" s="20" t="s">
        <v>128</v>
      </c>
      <c r="F107" s="21">
        <v>1810.8</v>
      </c>
      <c r="G107" s="21"/>
      <c r="H107" s="21">
        <v>1810.8</v>
      </c>
      <c r="I107" s="22"/>
      <c r="J107" s="22"/>
      <c r="K107" s="22"/>
      <c r="L107" s="17">
        <f t="shared" si="27"/>
        <v>1810.8</v>
      </c>
      <c r="M107" s="17">
        <f t="shared" si="28"/>
        <v>0</v>
      </c>
      <c r="N107" s="17">
        <f t="shared" si="29"/>
        <v>1810.8</v>
      </c>
    </row>
    <row r="108" spans="1:14" ht="31.5">
      <c r="A108" s="46" t="s">
        <v>76</v>
      </c>
      <c r="B108" s="20" t="s">
        <v>145</v>
      </c>
      <c r="C108" s="20" t="s">
        <v>127</v>
      </c>
      <c r="D108" s="20">
        <v>5200900</v>
      </c>
      <c r="E108" s="20" t="s">
        <v>141</v>
      </c>
      <c r="F108" s="21">
        <v>1810.8</v>
      </c>
      <c r="G108" s="21"/>
      <c r="H108" s="21">
        <v>1810.8</v>
      </c>
      <c r="I108" s="22"/>
      <c r="J108" s="22"/>
      <c r="K108" s="22"/>
      <c r="L108" s="17">
        <f t="shared" si="27"/>
        <v>1810.8</v>
      </c>
      <c r="M108" s="17">
        <f t="shared" si="28"/>
        <v>0</v>
      </c>
      <c r="N108" s="17">
        <f t="shared" si="29"/>
        <v>1810.8</v>
      </c>
    </row>
    <row r="109" spans="1:14" ht="31.5">
      <c r="A109" s="46" t="s">
        <v>156</v>
      </c>
      <c r="B109" s="20" t="s">
        <v>145</v>
      </c>
      <c r="C109" s="20" t="s">
        <v>127</v>
      </c>
      <c r="D109" s="20" t="s">
        <v>157</v>
      </c>
      <c r="E109" s="20" t="s">
        <v>128</v>
      </c>
      <c r="F109" s="21">
        <v>625</v>
      </c>
      <c r="G109" s="21">
        <v>625</v>
      </c>
      <c r="H109" s="21"/>
      <c r="I109" s="22"/>
      <c r="J109" s="22"/>
      <c r="K109" s="22"/>
      <c r="L109" s="17">
        <f t="shared" si="27"/>
        <v>625</v>
      </c>
      <c r="M109" s="17">
        <f t="shared" si="28"/>
        <v>625</v>
      </c>
      <c r="N109" s="17">
        <f t="shared" si="29"/>
        <v>0</v>
      </c>
    </row>
    <row r="110" spans="1:14" ht="31.5">
      <c r="A110" s="46" t="s">
        <v>76</v>
      </c>
      <c r="B110" s="20" t="s">
        <v>145</v>
      </c>
      <c r="C110" s="20" t="s">
        <v>127</v>
      </c>
      <c r="D110" s="20" t="s">
        <v>157</v>
      </c>
      <c r="E110" s="20" t="s">
        <v>141</v>
      </c>
      <c r="F110" s="21">
        <v>625</v>
      </c>
      <c r="G110" s="21">
        <v>625</v>
      </c>
      <c r="H110" s="21"/>
      <c r="I110" s="22"/>
      <c r="J110" s="22"/>
      <c r="K110" s="22"/>
      <c r="L110" s="17">
        <f t="shared" si="27"/>
        <v>625</v>
      </c>
      <c r="M110" s="17">
        <f t="shared" si="28"/>
        <v>625</v>
      </c>
      <c r="N110" s="17">
        <f t="shared" si="29"/>
        <v>0</v>
      </c>
    </row>
    <row r="111" spans="1:14" ht="63">
      <c r="A111" s="46" t="s">
        <v>81</v>
      </c>
      <c r="B111" s="20" t="s">
        <v>145</v>
      </c>
      <c r="C111" s="20" t="s">
        <v>127</v>
      </c>
      <c r="D111" s="20">
        <v>5210202</v>
      </c>
      <c r="E111" s="20" t="s">
        <v>128</v>
      </c>
      <c r="F111" s="21">
        <v>1502</v>
      </c>
      <c r="G111" s="21"/>
      <c r="H111" s="21">
        <v>1502</v>
      </c>
      <c r="I111" s="22"/>
      <c r="J111" s="22"/>
      <c r="K111" s="22"/>
      <c r="L111" s="17">
        <f t="shared" si="27"/>
        <v>1502</v>
      </c>
      <c r="M111" s="17">
        <f t="shared" si="28"/>
        <v>0</v>
      </c>
      <c r="N111" s="17">
        <f t="shared" si="29"/>
        <v>1502</v>
      </c>
    </row>
    <row r="112" spans="1:14" ht="31.5">
      <c r="A112" s="46" t="s">
        <v>76</v>
      </c>
      <c r="B112" s="20" t="s">
        <v>145</v>
      </c>
      <c r="C112" s="20" t="s">
        <v>127</v>
      </c>
      <c r="D112" s="20">
        <v>5210202</v>
      </c>
      <c r="E112" s="20" t="s">
        <v>141</v>
      </c>
      <c r="F112" s="21">
        <v>1502</v>
      </c>
      <c r="G112" s="21"/>
      <c r="H112" s="21">
        <v>1502</v>
      </c>
      <c r="I112" s="22"/>
      <c r="J112" s="22"/>
      <c r="K112" s="22"/>
      <c r="L112" s="17">
        <f t="shared" si="27"/>
        <v>1502</v>
      </c>
      <c r="M112" s="17">
        <f t="shared" si="28"/>
        <v>0</v>
      </c>
      <c r="N112" s="17">
        <f t="shared" si="29"/>
        <v>1502</v>
      </c>
    </row>
    <row r="113" spans="1:14" ht="126">
      <c r="A113" s="46" t="s">
        <v>82</v>
      </c>
      <c r="B113" s="20" t="s">
        <v>145</v>
      </c>
      <c r="C113" s="20" t="s">
        <v>127</v>
      </c>
      <c r="D113" s="20">
        <v>5210203</v>
      </c>
      <c r="E113" s="20" t="s">
        <v>128</v>
      </c>
      <c r="F113" s="21">
        <v>34846</v>
      </c>
      <c r="G113" s="21"/>
      <c r="H113" s="21">
        <v>34846</v>
      </c>
      <c r="I113" s="22">
        <v>10867</v>
      </c>
      <c r="J113" s="22"/>
      <c r="K113" s="22">
        <v>10867</v>
      </c>
      <c r="L113" s="17">
        <f t="shared" si="27"/>
        <v>45713</v>
      </c>
      <c r="M113" s="17">
        <f t="shared" si="28"/>
        <v>0</v>
      </c>
      <c r="N113" s="17">
        <f t="shared" si="29"/>
        <v>45713</v>
      </c>
    </row>
    <row r="114" spans="1:14" ht="31.5">
      <c r="A114" s="46" t="s">
        <v>76</v>
      </c>
      <c r="B114" s="20" t="s">
        <v>145</v>
      </c>
      <c r="C114" s="20" t="s">
        <v>127</v>
      </c>
      <c r="D114" s="20">
        <v>5210203</v>
      </c>
      <c r="E114" s="20" t="s">
        <v>141</v>
      </c>
      <c r="F114" s="21">
        <v>34846</v>
      </c>
      <c r="G114" s="21"/>
      <c r="H114" s="21">
        <v>34846</v>
      </c>
      <c r="I114" s="22">
        <v>10867</v>
      </c>
      <c r="J114" s="22"/>
      <c r="K114" s="22">
        <v>10867</v>
      </c>
      <c r="L114" s="17">
        <f t="shared" si="27"/>
        <v>45713</v>
      </c>
      <c r="M114" s="17">
        <f t="shared" si="28"/>
        <v>0</v>
      </c>
      <c r="N114" s="17">
        <f t="shared" si="29"/>
        <v>45713</v>
      </c>
    </row>
    <row r="115" spans="1:14" ht="126">
      <c r="A115" s="78" t="s">
        <v>195</v>
      </c>
      <c r="B115" s="20" t="s">
        <v>145</v>
      </c>
      <c r="C115" s="20" t="s">
        <v>127</v>
      </c>
      <c r="D115" s="20" t="s">
        <v>196</v>
      </c>
      <c r="E115" s="20" t="s">
        <v>128</v>
      </c>
      <c r="F115" s="21"/>
      <c r="G115" s="21"/>
      <c r="H115" s="21"/>
      <c r="I115" s="22">
        <v>432</v>
      </c>
      <c r="J115" s="22">
        <v>432</v>
      </c>
      <c r="K115" s="22"/>
      <c r="L115" s="17"/>
      <c r="M115" s="17"/>
      <c r="N115" s="17"/>
    </row>
    <row r="116" spans="1:14" ht="31.5">
      <c r="A116" s="46" t="s">
        <v>76</v>
      </c>
      <c r="B116" s="20" t="s">
        <v>145</v>
      </c>
      <c r="C116" s="20" t="s">
        <v>127</v>
      </c>
      <c r="D116" s="20" t="s">
        <v>196</v>
      </c>
      <c r="E116" s="20" t="s">
        <v>141</v>
      </c>
      <c r="F116" s="21"/>
      <c r="G116" s="21"/>
      <c r="H116" s="21"/>
      <c r="I116" s="22">
        <v>432</v>
      </c>
      <c r="J116" s="22">
        <v>432</v>
      </c>
      <c r="K116" s="22"/>
      <c r="L116" s="17"/>
      <c r="M116" s="17"/>
      <c r="N116" s="17"/>
    </row>
    <row r="117" spans="1:14" ht="31.5">
      <c r="A117" s="45" t="s">
        <v>83</v>
      </c>
      <c r="B117" s="20" t="s">
        <v>145</v>
      </c>
      <c r="C117" s="20" t="s">
        <v>145</v>
      </c>
      <c r="D117" s="20" t="s">
        <v>130</v>
      </c>
      <c r="E117" s="20" t="s">
        <v>128</v>
      </c>
      <c r="F117" s="21">
        <v>30</v>
      </c>
      <c r="G117" s="21">
        <v>30</v>
      </c>
      <c r="H117" s="21"/>
      <c r="I117" s="22"/>
      <c r="J117" s="22"/>
      <c r="K117" s="22"/>
      <c r="L117" s="17">
        <f t="shared" si="27"/>
        <v>30</v>
      </c>
      <c r="M117" s="17">
        <f t="shared" si="28"/>
        <v>30</v>
      </c>
      <c r="N117" s="17">
        <f t="shared" si="29"/>
        <v>0</v>
      </c>
    </row>
    <row r="118" spans="1:14" ht="47.25">
      <c r="A118" s="46" t="s">
        <v>84</v>
      </c>
      <c r="B118" s="20" t="s">
        <v>145</v>
      </c>
      <c r="C118" s="20" t="s">
        <v>145</v>
      </c>
      <c r="D118" s="20">
        <v>4310000</v>
      </c>
      <c r="E118" s="20" t="s">
        <v>128</v>
      </c>
      <c r="F118" s="21">
        <v>30</v>
      </c>
      <c r="G118" s="21">
        <v>30</v>
      </c>
      <c r="H118" s="21"/>
      <c r="I118" s="22"/>
      <c r="J118" s="22"/>
      <c r="K118" s="22"/>
      <c r="L118" s="17">
        <f t="shared" si="27"/>
        <v>30</v>
      </c>
      <c r="M118" s="17">
        <f t="shared" si="28"/>
        <v>30</v>
      </c>
      <c r="N118" s="17">
        <f t="shared" si="29"/>
        <v>0</v>
      </c>
    </row>
    <row r="119" spans="1:14" ht="31.5">
      <c r="A119" s="46" t="s">
        <v>85</v>
      </c>
      <c r="B119" s="20" t="s">
        <v>145</v>
      </c>
      <c r="C119" s="20" t="s">
        <v>145</v>
      </c>
      <c r="D119" s="20">
        <v>4310100</v>
      </c>
      <c r="E119" s="20" t="s">
        <v>128</v>
      </c>
      <c r="F119" s="21">
        <v>30</v>
      </c>
      <c r="G119" s="21">
        <v>30</v>
      </c>
      <c r="H119" s="21"/>
      <c r="I119" s="22"/>
      <c r="J119" s="22"/>
      <c r="K119" s="22"/>
      <c r="L119" s="17">
        <f t="shared" si="27"/>
        <v>30</v>
      </c>
      <c r="M119" s="17">
        <f t="shared" si="28"/>
        <v>30</v>
      </c>
      <c r="N119" s="17">
        <f t="shared" si="29"/>
        <v>0</v>
      </c>
    </row>
    <row r="120" spans="1:14" ht="31.5">
      <c r="A120" s="46" t="s">
        <v>28</v>
      </c>
      <c r="B120" s="20" t="s">
        <v>145</v>
      </c>
      <c r="C120" s="20" t="s">
        <v>145</v>
      </c>
      <c r="D120" s="20">
        <v>4310100</v>
      </c>
      <c r="E120" s="20">
        <v>500</v>
      </c>
      <c r="F120" s="21">
        <v>30</v>
      </c>
      <c r="G120" s="21">
        <v>30</v>
      </c>
      <c r="H120" s="21"/>
      <c r="I120" s="22"/>
      <c r="J120" s="22"/>
      <c r="K120" s="22"/>
      <c r="L120" s="17">
        <f t="shared" si="27"/>
        <v>30</v>
      </c>
      <c r="M120" s="17">
        <f t="shared" si="28"/>
        <v>30</v>
      </c>
      <c r="N120" s="17">
        <f t="shared" si="29"/>
        <v>0</v>
      </c>
    </row>
    <row r="121" spans="1:14" ht="31.5">
      <c r="A121" s="45" t="s">
        <v>86</v>
      </c>
      <c r="B121" s="20" t="s">
        <v>145</v>
      </c>
      <c r="C121" s="20" t="s">
        <v>146</v>
      </c>
      <c r="D121" s="20" t="s">
        <v>130</v>
      </c>
      <c r="E121" s="20" t="s">
        <v>128</v>
      </c>
      <c r="F121" s="21">
        <f aca="true" t="shared" si="32" ref="F121:K121">F122+F125+F128+F130</f>
        <v>7955</v>
      </c>
      <c r="G121" s="21">
        <f t="shared" si="32"/>
        <v>7955</v>
      </c>
      <c r="H121" s="21">
        <f t="shared" si="32"/>
        <v>0</v>
      </c>
      <c r="I121" s="21">
        <f t="shared" si="32"/>
        <v>768</v>
      </c>
      <c r="J121" s="21">
        <f t="shared" si="32"/>
        <v>768</v>
      </c>
      <c r="K121" s="21">
        <f t="shared" si="32"/>
        <v>0</v>
      </c>
      <c r="L121" s="17">
        <f t="shared" si="27"/>
        <v>8723</v>
      </c>
      <c r="M121" s="17">
        <f t="shared" si="28"/>
        <v>8723</v>
      </c>
      <c r="N121" s="17">
        <f t="shared" si="29"/>
        <v>0</v>
      </c>
    </row>
    <row r="122" spans="1:14" ht="94.5">
      <c r="A122" s="34" t="s">
        <v>33</v>
      </c>
      <c r="B122" s="20" t="s">
        <v>145</v>
      </c>
      <c r="C122" s="20" t="s">
        <v>146</v>
      </c>
      <c r="D122" s="20" t="s">
        <v>132</v>
      </c>
      <c r="E122" s="20" t="s">
        <v>128</v>
      </c>
      <c r="F122" s="32">
        <v>917</v>
      </c>
      <c r="G122" s="21">
        <v>917</v>
      </c>
      <c r="H122" s="21"/>
      <c r="I122" s="33">
        <v>413</v>
      </c>
      <c r="J122" s="22">
        <v>413</v>
      </c>
      <c r="K122" s="22"/>
      <c r="L122" s="17">
        <f t="shared" si="27"/>
        <v>1330</v>
      </c>
      <c r="M122" s="17">
        <f t="shared" si="28"/>
        <v>1330</v>
      </c>
      <c r="N122" s="17">
        <f t="shared" si="29"/>
        <v>0</v>
      </c>
    </row>
    <row r="123" spans="1:14" ht="15.75">
      <c r="A123" s="34" t="s">
        <v>30</v>
      </c>
      <c r="B123" s="20" t="s">
        <v>145</v>
      </c>
      <c r="C123" s="20" t="s">
        <v>146</v>
      </c>
      <c r="D123" s="31" t="s">
        <v>31</v>
      </c>
      <c r="E123" s="20" t="s">
        <v>128</v>
      </c>
      <c r="F123" s="21">
        <v>917</v>
      </c>
      <c r="G123" s="21">
        <v>917</v>
      </c>
      <c r="H123" s="21"/>
      <c r="I123" s="33">
        <v>413</v>
      </c>
      <c r="J123" s="22">
        <v>413</v>
      </c>
      <c r="K123" s="22"/>
      <c r="L123" s="17">
        <f t="shared" si="27"/>
        <v>1330</v>
      </c>
      <c r="M123" s="17">
        <f t="shared" si="28"/>
        <v>1330</v>
      </c>
      <c r="N123" s="17">
        <f t="shared" si="29"/>
        <v>0</v>
      </c>
    </row>
    <row r="124" spans="1:14" ht="31.5">
      <c r="A124" s="34" t="s">
        <v>28</v>
      </c>
      <c r="B124" s="20" t="s">
        <v>145</v>
      </c>
      <c r="C124" s="20" t="s">
        <v>146</v>
      </c>
      <c r="D124" s="31" t="s">
        <v>31</v>
      </c>
      <c r="E124" s="31">
        <v>500</v>
      </c>
      <c r="F124" s="21">
        <v>917</v>
      </c>
      <c r="G124" s="21">
        <v>917</v>
      </c>
      <c r="H124" s="21"/>
      <c r="I124" s="33">
        <v>413</v>
      </c>
      <c r="J124" s="22">
        <v>413</v>
      </c>
      <c r="K124" s="22"/>
      <c r="L124" s="17">
        <f t="shared" si="27"/>
        <v>1330</v>
      </c>
      <c r="M124" s="17">
        <f t="shared" si="28"/>
        <v>1330</v>
      </c>
      <c r="N124" s="17">
        <f t="shared" si="29"/>
        <v>0</v>
      </c>
    </row>
    <row r="125" spans="1:14" ht="126">
      <c r="A125" s="46" t="s">
        <v>87</v>
      </c>
      <c r="B125" s="20" t="s">
        <v>145</v>
      </c>
      <c r="C125" s="20" t="s">
        <v>146</v>
      </c>
      <c r="D125" s="20">
        <v>4520000</v>
      </c>
      <c r="E125" s="20"/>
      <c r="F125" s="21">
        <v>3938</v>
      </c>
      <c r="G125" s="21">
        <v>3938</v>
      </c>
      <c r="H125" s="21"/>
      <c r="I125" s="22">
        <v>355</v>
      </c>
      <c r="J125" s="22">
        <v>355</v>
      </c>
      <c r="K125" s="22"/>
      <c r="L125" s="17">
        <f t="shared" si="27"/>
        <v>4293</v>
      </c>
      <c r="M125" s="17">
        <f t="shared" si="28"/>
        <v>4293</v>
      </c>
      <c r="N125" s="17">
        <f t="shared" si="29"/>
        <v>0</v>
      </c>
    </row>
    <row r="126" spans="1:14" ht="31.5">
      <c r="A126" s="46" t="s">
        <v>75</v>
      </c>
      <c r="B126" s="20" t="s">
        <v>145</v>
      </c>
      <c r="C126" s="20" t="s">
        <v>146</v>
      </c>
      <c r="D126" s="20">
        <v>4529900</v>
      </c>
      <c r="E126" s="20" t="s">
        <v>128</v>
      </c>
      <c r="F126" s="21">
        <v>3938</v>
      </c>
      <c r="G126" s="21">
        <v>3938</v>
      </c>
      <c r="H126" s="21"/>
      <c r="I126" s="22">
        <v>355</v>
      </c>
      <c r="J126" s="22">
        <v>355</v>
      </c>
      <c r="K126" s="22"/>
      <c r="L126" s="17">
        <f t="shared" si="27"/>
        <v>4293</v>
      </c>
      <c r="M126" s="17">
        <f t="shared" si="28"/>
        <v>4293</v>
      </c>
      <c r="N126" s="17">
        <f t="shared" si="29"/>
        <v>0</v>
      </c>
    </row>
    <row r="127" spans="1:14" ht="31.5">
      <c r="A127" s="46" t="s">
        <v>76</v>
      </c>
      <c r="B127" s="20" t="s">
        <v>145</v>
      </c>
      <c r="C127" s="20" t="s">
        <v>146</v>
      </c>
      <c r="D127" s="20">
        <v>4529900</v>
      </c>
      <c r="E127" s="20" t="s">
        <v>141</v>
      </c>
      <c r="F127" s="21">
        <v>3938</v>
      </c>
      <c r="G127" s="21">
        <v>3938</v>
      </c>
      <c r="H127" s="21"/>
      <c r="I127" s="22">
        <v>355</v>
      </c>
      <c r="J127" s="22">
        <v>355</v>
      </c>
      <c r="K127" s="22"/>
      <c r="L127" s="17">
        <f t="shared" si="27"/>
        <v>4293</v>
      </c>
      <c r="M127" s="17">
        <f t="shared" si="28"/>
        <v>4293</v>
      </c>
      <c r="N127" s="17">
        <f t="shared" si="29"/>
        <v>0</v>
      </c>
    </row>
    <row r="128" spans="1:14" ht="63">
      <c r="A128" s="42" t="s">
        <v>4</v>
      </c>
      <c r="B128" s="20" t="s">
        <v>145</v>
      </c>
      <c r="C128" s="20" t="s">
        <v>146</v>
      </c>
      <c r="D128" s="20" t="s">
        <v>3</v>
      </c>
      <c r="E128" s="20" t="s">
        <v>128</v>
      </c>
      <c r="F128" s="21">
        <v>3000</v>
      </c>
      <c r="G128" s="21">
        <v>3000</v>
      </c>
      <c r="H128" s="21"/>
      <c r="I128" s="22"/>
      <c r="J128" s="22"/>
      <c r="K128" s="22"/>
      <c r="L128" s="17">
        <f t="shared" si="27"/>
        <v>3000</v>
      </c>
      <c r="M128" s="17">
        <f t="shared" si="28"/>
        <v>3000</v>
      </c>
      <c r="N128" s="17">
        <f t="shared" si="29"/>
        <v>0</v>
      </c>
    </row>
    <row r="129" spans="1:14" ht="31.5">
      <c r="A129" s="60" t="s">
        <v>158</v>
      </c>
      <c r="B129" s="20" t="s">
        <v>145</v>
      </c>
      <c r="C129" s="20" t="s">
        <v>146</v>
      </c>
      <c r="D129" s="20" t="s">
        <v>3</v>
      </c>
      <c r="E129" s="20" t="s">
        <v>159</v>
      </c>
      <c r="F129" s="21">
        <v>3000</v>
      </c>
      <c r="G129" s="21">
        <v>3000</v>
      </c>
      <c r="H129" s="21"/>
      <c r="I129" s="22"/>
      <c r="J129" s="22"/>
      <c r="K129" s="22"/>
      <c r="L129" s="17">
        <f t="shared" si="27"/>
        <v>3000</v>
      </c>
      <c r="M129" s="17">
        <f t="shared" si="28"/>
        <v>3000</v>
      </c>
      <c r="N129" s="17">
        <f t="shared" si="29"/>
        <v>0</v>
      </c>
    </row>
    <row r="130" spans="1:14" ht="31.5">
      <c r="A130" s="60" t="s">
        <v>172</v>
      </c>
      <c r="B130" s="20" t="s">
        <v>145</v>
      </c>
      <c r="C130" s="20" t="s">
        <v>146</v>
      </c>
      <c r="D130" s="20" t="s">
        <v>173</v>
      </c>
      <c r="E130" s="20"/>
      <c r="F130" s="21">
        <v>100</v>
      </c>
      <c r="G130" s="21">
        <v>100</v>
      </c>
      <c r="H130" s="21"/>
      <c r="I130" s="22"/>
      <c r="J130" s="22"/>
      <c r="K130" s="22"/>
      <c r="L130" s="17">
        <f t="shared" si="27"/>
        <v>100</v>
      </c>
      <c r="M130" s="17">
        <f t="shared" si="28"/>
        <v>100</v>
      </c>
      <c r="N130" s="17">
        <f t="shared" si="29"/>
        <v>0</v>
      </c>
    </row>
    <row r="131" spans="1:14" ht="31.5">
      <c r="A131" s="60" t="s">
        <v>158</v>
      </c>
      <c r="B131" s="20" t="s">
        <v>145</v>
      </c>
      <c r="C131" s="20" t="s">
        <v>146</v>
      </c>
      <c r="D131" s="20" t="s">
        <v>173</v>
      </c>
      <c r="E131" s="20" t="s">
        <v>159</v>
      </c>
      <c r="F131" s="21">
        <v>100</v>
      </c>
      <c r="G131" s="21">
        <v>100</v>
      </c>
      <c r="H131" s="21"/>
      <c r="I131" s="22"/>
      <c r="J131" s="22"/>
      <c r="K131" s="22"/>
      <c r="L131" s="17">
        <f t="shared" si="27"/>
        <v>100</v>
      </c>
      <c r="M131" s="17">
        <f t="shared" si="28"/>
        <v>100</v>
      </c>
      <c r="N131" s="17">
        <f t="shared" si="29"/>
        <v>0</v>
      </c>
    </row>
    <row r="132" spans="1:15" ht="63">
      <c r="A132" s="54" t="s">
        <v>88</v>
      </c>
      <c r="B132" s="44" t="s">
        <v>148</v>
      </c>
      <c r="C132" s="44" t="s">
        <v>142</v>
      </c>
      <c r="D132" s="44" t="s">
        <v>130</v>
      </c>
      <c r="E132" s="44" t="s">
        <v>128</v>
      </c>
      <c r="F132" s="18">
        <f aca="true" t="shared" si="33" ref="F132:O132">F133+F142</f>
        <v>1468</v>
      </c>
      <c r="G132" s="18">
        <f t="shared" si="33"/>
        <v>1468</v>
      </c>
      <c r="H132" s="18">
        <f t="shared" si="33"/>
        <v>0</v>
      </c>
      <c r="I132" s="29">
        <f t="shared" si="33"/>
        <v>54</v>
      </c>
      <c r="J132" s="29">
        <f t="shared" si="33"/>
        <v>54</v>
      </c>
      <c r="K132" s="29">
        <f t="shared" si="33"/>
        <v>0</v>
      </c>
      <c r="L132" s="29">
        <f t="shared" si="33"/>
        <v>1522</v>
      </c>
      <c r="M132" s="29">
        <f t="shared" si="33"/>
        <v>1522</v>
      </c>
      <c r="N132" s="29">
        <f t="shared" si="33"/>
        <v>0</v>
      </c>
      <c r="O132" s="29">
        <f t="shared" si="33"/>
        <v>0</v>
      </c>
    </row>
    <row r="133" spans="1:14" ht="15.75">
      <c r="A133" s="55" t="s">
        <v>89</v>
      </c>
      <c r="B133" s="20" t="s">
        <v>148</v>
      </c>
      <c r="C133" s="20" t="s">
        <v>126</v>
      </c>
      <c r="D133" s="20" t="s">
        <v>130</v>
      </c>
      <c r="E133" s="20" t="s">
        <v>128</v>
      </c>
      <c r="F133" s="50">
        <f aca="true" t="shared" si="34" ref="F133:K133">F134+F137</f>
        <v>1223</v>
      </c>
      <c r="G133" s="50">
        <f t="shared" si="34"/>
        <v>1223</v>
      </c>
      <c r="H133" s="50">
        <f t="shared" si="34"/>
        <v>0</v>
      </c>
      <c r="I133" s="50">
        <f t="shared" si="34"/>
        <v>19</v>
      </c>
      <c r="J133" s="50">
        <f t="shared" si="34"/>
        <v>19</v>
      </c>
      <c r="K133" s="50">
        <f t="shared" si="34"/>
        <v>0</v>
      </c>
      <c r="L133" s="17">
        <f t="shared" si="27"/>
        <v>1242</v>
      </c>
      <c r="M133" s="17">
        <f t="shared" si="28"/>
        <v>1242</v>
      </c>
      <c r="N133" s="17">
        <f t="shared" si="29"/>
        <v>0</v>
      </c>
    </row>
    <row r="134" spans="1:14" ht="47.25">
      <c r="A134" s="41" t="s">
        <v>90</v>
      </c>
      <c r="B134" s="20" t="s">
        <v>148</v>
      </c>
      <c r="C134" s="20" t="s">
        <v>126</v>
      </c>
      <c r="D134" s="20">
        <v>4400000</v>
      </c>
      <c r="E134" s="20" t="s">
        <v>128</v>
      </c>
      <c r="F134" s="21">
        <v>1163</v>
      </c>
      <c r="G134" s="21">
        <v>1163</v>
      </c>
      <c r="H134" s="21"/>
      <c r="I134" s="22">
        <v>19</v>
      </c>
      <c r="J134" s="22">
        <v>19</v>
      </c>
      <c r="K134" s="22"/>
      <c r="L134" s="17">
        <f t="shared" si="27"/>
        <v>1182</v>
      </c>
      <c r="M134" s="17">
        <f t="shared" si="28"/>
        <v>1182</v>
      </c>
      <c r="N134" s="17">
        <f t="shared" si="29"/>
        <v>0</v>
      </c>
    </row>
    <row r="135" spans="1:14" ht="31.5">
      <c r="A135" s="41" t="s">
        <v>75</v>
      </c>
      <c r="B135" s="20" t="s">
        <v>148</v>
      </c>
      <c r="C135" s="20" t="s">
        <v>126</v>
      </c>
      <c r="D135" s="20">
        <v>4409900</v>
      </c>
      <c r="E135" s="20" t="s">
        <v>128</v>
      </c>
      <c r="F135" s="21">
        <v>1163</v>
      </c>
      <c r="G135" s="21">
        <v>1163</v>
      </c>
      <c r="H135" s="21"/>
      <c r="I135" s="22">
        <v>19</v>
      </c>
      <c r="J135" s="22">
        <v>19</v>
      </c>
      <c r="K135" s="22"/>
      <c r="L135" s="17">
        <f t="shared" si="27"/>
        <v>1182</v>
      </c>
      <c r="M135" s="17">
        <f t="shared" si="28"/>
        <v>1182</v>
      </c>
      <c r="N135" s="17">
        <f t="shared" si="29"/>
        <v>0</v>
      </c>
    </row>
    <row r="136" spans="1:14" ht="31.5">
      <c r="A136" s="46" t="s">
        <v>76</v>
      </c>
      <c r="B136" s="20" t="s">
        <v>148</v>
      </c>
      <c r="C136" s="20" t="s">
        <v>126</v>
      </c>
      <c r="D136" s="20">
        <v>4409900</v>
      </c>
      <c r="E136" s="20" t="s">
        <v>141</v>
      </c>
      <c r="F136" s="21">
        <v>1163</v>
      </c>
      <c r="G136" s="21">
        <v>1163</v>
      </c>
      <c r="H136" s="21"/>
      <c r="I136" s="22">
        <v>19</v>
      </c>
      <c r="J136" s="22">
        <v>19</v>
      </c>
      <c r="K136" s="22"/>
      <c r="L136" s="17">
        <f t="shared" si="27"/>
        <v>1182</v>
      </c>
      <c r="M136" s="17">
        <f t="shared" si="28"/>
        <v>1182</v>
      </c>
      <c r="N136" s="17">
        <f t="shared" si="29"/>
        <v>0</v>
      </c>
    </row>
    <row r="137" spans="1:14" ht="47.25">
      <c r="A137" s="41" t="s">
        <v>91</v>
      </c>
      <c r="B137" s="20" t="s">
        <v>148</v>
      </c>
      <c r="C137" s="20" t="s">
        <v>126</v>
      </c>
      <c r="D137" s="20">
        <v>4500000</v>
      </c>
      <c r="E137" s="20" t="s">
        <v>128</v>
      </c>
      <c r="F137" s="53">
        <f aca="true" t="shared" si="35" ref="F137:K137">F138+F140</f>
        <v>60</v>
      </c>
      <c r="G137" s="53">
        <f t="shared" si="35"/>
        <v>60</v>
      </c>
      <c r="H137" s="53">
        <f t="shared" si="35"/>
        <v>0</v>
      </c>
      <c r="I137" s="50">
        <f t="shared" si="35"/>
        <v>0</v>
      </c>
      <c r="J137" s="50">
        <f t="shared" si="35"/>
        <v>0</v>
      </c>
      <c r="K137" s="50">
        <f t="shared" si="35"/>
        <v>0</v>
      </c>
      <c r="L137" s="17">
        <f t="shared" si="27"/>
        <v>60</v>
      </c>
      <c r="M137" s="17">
        <f t="shared" si="28"/>
        <v>60</v>
      </c>
      <c r="N137" s="17">
        <f t="shared" si="29"/>
        <v>0</v>
      </c>
    </row>
    <row r="138" spans="1:14" ht="47.25">
      <c r="A138" s="41" t="s">
        <v>92</v>
      </c>
      <c r="B138" s="20" t="s">
        <v>148</v>
      </c>
      <c r="C138" s="20" t="s">
        <v>126</v>
      </c>
      <c r="D138" s="20">
        <v>4500600</v>
      </c>
      <c r="E138" s="20" t="s">
        <v>128</v>
      </c>
      <c r="F138" s="21"/>
      <c r="G138" s="21"/>
      <c r="H138" s="21"/>
      <c r="I138" s="22"/>
      <c r="J138" s="22"/>
      <c r="K138" s="22"/>
      <c r="L138" s="17">
        <f t="shared" si="27"/>
        <v>0</v>
      </c>
      <c r="M138" s="17">
        <f t="shared" si="28"/>
        <v>0</v>
      </c>
      <c r="N138" s="17">
        <f t="shared" si="29"/>
        <v>0</v>
      </c>
    </row>
    <row r="139" spans="1:14" ht="31.5">
      <c r="A139" s="41" t="s">
        <v>76</v>
      </c>
      <c r="B139" s="20" t="s">
        <v>148</v>
      </c>
      <c r="C139" s="20" t="s">
        <v>126</v>
      </c>
      <c r="D139" s="20">
        <v>4500600</v>
      </c>
      <c r="E139" s="20" t="s">
        <v>141</v>
      </c>
      <c r="F139" s="21"/>
      <c r="G139" s="21"/>
      <c r="H139" s="21"/>
      <c r="I139" s="22"/>
      <c r="J139" s="22"/>
      <c r="K139" s="22"/>
      <c r="L139" s="17">
        <f t="shared" si="27"/>
        <v>0</v>
      </c>
      <c r="M139" s="17">
        <f t="shared" si="28"/>
        <v>0</v>
      </c>
      <c r="N139" s="17">
        <f t="shared" si="29"/>
        <v>0</v>
      </c>
    </row>
    <row r="140" spans="1:14" ht="63">
      <c r="A140" s="41" t="s">
        <v>93</v>
      </c>
      <c r="B140" s="20" t="s">
        <v>148</v>
      </c>
      <c r="C140" s="20" t="s">
        <v>126</v>
      </c>
      <c r="D140" s="20">
        <v>4508500</v>
      </c>
      <c r="E140" s="20" t="s">
        <v>128</v>
      </c>
      <c r="F140" s="21">
        <v>60</v>
      </c>
      <c r="G140" s="21">
        <v>60</v>
      </c>
      <c r="H140" s="21"/>
      <c r="I140" s="22"/>
      <c r="J140" s="22"/>
      <c r="K140" s="22"/>
      <c r="L140" s="17">
        <f t="shared" si="27"/>
        <v>60</v>
      </c>
      <c r="M140" s="17">
        <f t="shared" si="28"/>
        <v>60</v>
      </c>
      <c r="N140" s="17">
        <f t="shared" si="29"/>
        <v>0</v>
      </c>
    </row>
    <row r="141" spans="1:14" ht="15.75">
      <c r="A141" s="41" t="s">
        <v>38</v>
      </c>
      <c r="B141" s="20" t="s">
        <v>148</v>
      </c>
      <c r="C141" s="20" t="s">
        <v>126</v>
      </c>
      <c r="D141" s="20">
        <v>4508500</v>
      </c>
      <c r="E141" s="20" t="s">
        <v>136</v>
      </c>
      <c r="F141" s="21">
        <v>60</v>
      </c>
      <c r="G141" s="21">
        <v>60</v>
      </c>
      <c r="H141" s="21"/>
      <c r="I141" s="22"/>
      <c r="J141" s="22"/>
      <c r="K141" s="22"/>
      <c r="L141" s="17">
        <f t="shared" si="27"/>
        <v>60</v>
      </c>
      <c r="M141" s="17">
        <f t="shared" si="28"/>
        <v>60</v>
      </c>
      <c r="N141" s="17">
        <f t="shared" si="29"/>
        <v>0</v>
      </c>
    </row>
    <row r="142" spans="1:14" ht="47.25">
      <c r="A142" s="41" t="s">
        <v>91</v>
      </c>
      <c r="B142" s="20" t="s">
        <v>148</v>
      </c>
      <c r="C142" s="20" t="s">
        <v>131</v>
      </c>
      <c r="D142" s="20">
        <v>4500000</v>
      </c>
      <c r="E142" s="20" t="s">
        <v>128</v>
      </c>
      <c r="F142" s="21">
        <v>245</v>
      </c>
      <c r="G142" s="21">
        <v>245</v>
      </c>
      <c r="H142" s="21"/>
      <c r="I142" s="22">
        <v>35</v>
      </c>
      <c r="J142" s="22">
        <v>35</v>
      </c>
      <c r="K142" s="22"/>
      <c r="L142" s="17">
        <f t="shared" si="27"/>
        <v>280</v>
      </c>
      <c r="M142" s="17">
        <f t="shared" si="28"/>
        <v>280</v>
      </c>
      <c r="N142" s="17">
        <f t="shared" si="29"/>
        <v>0</v>
      </c>
    </row>
    <row r="143" spans="1:14" ht="63">
      <c r="A143" s="41" t="s">
        <v>147</v>
      </c>
      <c r="B143" s="20" t="s">
        <v>148</v>
      </c>
      <c r="C143" s="20" t="s">
        <v>131</v>
      </c>
      <c r="D143" s="20">
        <v>4508500</v>
      </c>
      <c r="E143" s="20" t="s">
        <v>128</v>
      </c>
      <c r="F143" s="21">
        <v>245</v>
      </c>
      <c r="G143" s="21">
        <v>245</v>
      </c>
      <c r="H143" s="21"/>
      <c r="I143" s="22">
        <v>35</v>
      </c>
      <c r="J143" s="22">
        <v>35</v>
      </c>
      <c r="K143" s="22"/>
      <c r="L143" s="17">
        <f t="shared" si="27"/>
        <v>280</v>
      </c>
      <c r="M143" s="17">
        <f t="shared" si="28"/>
        <v>280</v>
      </c>
      <c r="N143" s="17">
        <f t="shared" si="29"/>
        <v>0</v>
      </c>
    </row>
    <row r="144" spans="1:14" ht="157.5">
      <c r="A144" s="41" t="s">
        <v>171</v>
      </c>
      <c r="B144" s="20"/>
      <c r="C144" s="20"/>
      <c r="D144" s="20"/>
      <c r="E144" s="20"/>
      <c r="F144" s="21"/>
      <c r="G144" s="21"/>
      <c r="H144" s="21"/>
      <c r="I144" s="22">
        <v>35</v>
      </c>
      <c r="J144" s="22">
        <v>35</v>
      </c>
      <c r="K144" s="22"/>
      <c r="L144" s="17">
        <f t="shared" si="27"/>
        <v>35</v>
      </c>
      <c r="M144" s="17">
        <f t="shared" si="28"/>
        <v>35</v>
      </c>
      <c r="N144" s="17">
        <f t="shared" si="29"/>
        <v>0</v>
      </c>
    </row>
    <row r="145" spans="1:14" ht="31.5">
      <c r="A145" s="34" t="s">
        <v>28</v>
      </c>
      <c r="B145" s="20" t="s">
        <v>148</v>
      </c>
      <c r="C145" s="20" t="s">
        <v>131</v>
      </c>
      <c r="D145" s="20">
        <v>4508500</v>
      </c>
      <c r="E145" s="20">
        <v>500</v>
      </c>
      <c r="F145" s="21">
        <v>245</v>
      </c>
      <c r="G145" s="21">
        <v>245</v>
      </c>
      <c r="H145" s="21"/>
      <c r="I145" s="22">
        <v>35</v>
      </c>
      <c r="J145" s="22">
        <v>35</v>
      </c>
      <c r="K145" s="22"/>
      <c r="L145" s="17">
        <f t="shared" si="27"/>
        <v>280</v>
      </c>
      <c r="M145" s="17">
        <f t="shared" si="28"/>
        <v>280</v>
      </c>
      <c r="N145" s="17">
        <f t="shared" si="29"/>
        <v>0</v>
      </c>
    </row>
    <row r="146" spans="1:17" ht="47.25">
      <c r="A146" s="43" t="s">
        <v>94</v>
      </c>
      <c r="B146" s="44" t="s">
        <v>146</v>
      </c>
      <c r="C146" s="44" t="s">
        <v>142</v>
      </c>
      <c r="D146" s="44" t="s">
        <v>130</v>
      </c>
      <c r="E146" s="44" t="s">
        <v>128</v>
      </c>
      <c r="F146" s="18">
        <f aca="true" t="shared" si="36" ref="F146:Q146">F147+F169+F162</f>
        <v>18279.21</v>
      </c>
      <c r="G146" s="18">
        <f t="shared" si="36"/>
        <v>18279.21</v>
      </c>
      <c r="H146" s="18">
        <f t="shared" si="36"/>
        <v>0</v>
      </c>
      <c r="I146" s="29">
        <f t="shared" si="36"/>
        <v>42.100000000000364</v>
      </c>
      <c r="J146" s="29">
        <f t="shared" si="36"/>
        <v>42.100000000000364</v>
      </c>
      <c r="K146" s="29">
        <f t="shared" si="36"/>
        <v>0</v>
      </c>
      <c r="L146" s="29">
        <f t="shared" si="36"/>
        <v>18321.299999999996</v>
      </c>
      <c r="M146" s="29">
        <f t="shared" si="36"/>
        <v>18321.299999999996</v>
      </c>
      <c r="N146" s="29">
        <f t="shared" si="36"/>
        <v>0</v>
      </c>
      <c r="O146" s="29">
        <f t="shared" si="36"/>
        <v>0</v>
      </c>
      <c r="P146" s="29">
        <f t="shared" si="36"/>
        <v>0</v>
      </c>
      <c r="Q146" s="29">
        <f t="shared" si="36"/>
        <v>0</v>
      </c>
    </row>
    <row r="147" spans="1:14" ht="15.75">
      <c r="A147" s="45" t="s">
        <v>95</v>
      </c>
      <c r="B147" s="20" t="s">
        <v>146</v>
      </c>
      <c r="C147" s="20" t="s">
        <v>127</v>
      </c>
      <c r="D147" s="20" t="s">
        <v>130</v>
      </c>
      <c r="E147" s="20" t="s">
        <v>128</v>
      </c>
      <c r="F147" s="53">
        <f>F148+F156+F159</f>
        <v>17490.21</v>
      </c>
      <c r="G147" s="53">
        <f>G148+G156+G159</f>
        <v>17490.21</v>
      </c>
      <c r="H147" s="53">
        <f>H148+H156+H159</f>
        <v>0</v>
      </c>
      <c r="I147" s="50">
        <f aca="true" t="shared" si="37" ref="I147:N147">I148+I156+I159</f>
        <v>-4574.799999999999</v>
      </c>
      <c r="J147" s="50">
        <f t="shared" si="37"/>
        <v>-4574.799999999999</v>
      </c>
      <c r="K147" s="50">
        <f t="shared" si="37"/>
        <v>0</v>
      </c>
      <c r="L147" s="79">
        <f t="shared" si="37"/>
        <v>12915.399999999998</v>
      </c>
      <c r="M147" s="79">
        <f t="shared" si="37"/>
        <v>12915.399999999998</v>
      </c>
      <c r="N147" s="79">
        <f t="shared" si="37"/>
        <v>0</v>
      </c>
    </row>
    <row r="148" spans="1:14" ht="31.5">
      <c r="A148" s="41" t="s">
        <v>96</v>
      </c>
      <c r="B148" s="20" t="s">
        <v>146</v>
      </c>
      <c r="C148" s="20" t="s">
        <v>127</v>
      </c>
      <c r="D148" s="20">
        <v>4710000</v>
      </c>
      <c r="E148" s="20" t="s">
        <v>128</v>
      </c>
      <c r="F148" s="53">
        <f aca="true" t="shared" si="38" ref="F148:K148">F150+F152+F154</f>
        <v>10045.8</v>
      </c>
      <c r="G148" s="53">
        <f t="shared" si="38"/>
        <v>10045.8</v>
      </c>
      <c r="H148" s="53">
        <f t="shared" si="38"/>
        <v>0</v>
      </c>
      <c r="I148" s="50">
        <f t="shared" si="38"/>
        <v>-4566.9</v>
      </c>
      <c r="J148" s="50">
        <f t="shared" si="38"/>
        <v>-4566.9</v>
      </c>
      <c r="K148" s="50">
        <f t="shared" si="38"/>
        <v>0</v>
      </c>
      <c r="L148" s="17">
        <f t="shared" si="27"/>
        <v>5478.9</v>
      </c>
      <c r="M148" s="17">
        <f t="shared" si="28"/>
        <v>5478.9</v>
      </c>
      <c r="N148" s="17">
        <f t="shared" si="29"/>
        <v>0</v>
      </c>
    </row>
    <row r="149" spans="1:14" ht="31.5">
      <c r="A149" s="41" t="s">
        <v>97</v>
      </c>
      <c r="B149" s="20" t="s">
        <v>146</v>
      </c>
      <c r="C149" s="20" t="s">
        <v>127</v>
      </c>
      <c r="D149" s="20">
        <v>4719900</v>
      </c>
      <c r="E149" s="20" t="s">
        <v>128</v>
      </c>
      <c r="F149" s="21">
        <f>F148</f>
        <v>10045.8</v>
      </c>
      <c r="G149" s="21">
        <f>G148</f>
        <v>10045.8</v>
      </c>
      <c r="H149" s="21"/>
      <c r="I149" s="22">
        <f>I148</f>
        <v>-4566.9</v>
      </c>
      <c r="J149" s="22">
        <f>J148</f>
        <v>-4566.9</v>
      </c>
      <c r="K149" s="22">
        <f>K148</f>
        <v>0</v>
      </c>
      <c r="L149" s="17">
        <f t="shared" si="27"/>
        <v>5478.9</v>
      </c>
      <c r="M149" s="17">
        <f t="shared" si="28"/>
        <v>5478.9</v>
      </c>
      <c r="N149" s="17">
        <f t="shared" si="29"/>
        <v>0</v>
      </c>
    </row>
    <row r="150" spans="1:14" ht="31.5">
      <c r="A150" s="41" t="s">
        <v>98</v>
      </c>
      <c r="B150" s="20" t="s">
        <v>146</v>
      </c>
      <c r="C150" s="20" t="s">
        <v>127</v>
      </c>
      <c r="D150" s="20">
        <v>4719901</v>
      </c>
      <c r="E150" s="20" t="s">
        <v>128</v>
      </c>
      <c r="F150" s="21">
        <v>4616.9</v>
      </c>
      <c r="G150" s="21">
        <v>4616.9</v>
      </c>
      <c r="H150" s="21"/>
      <c r="I150" s="22">
        <v>-4616.9</v>
      </c>
      <c r="J150" s="22">
        <v>-4616.9</v>
      </c>
      <c r="K150" s="22"/>
      <c r="L150" s="17">
        <f t="shared" si="27"/>
        <v>0</v>
      </c>
      <c r="M150" s="17">
        <f t="shared" si="28"/>
        <v>0</v>
      </c>
      <c r="N150" s="17">
        <f t="shared" si="29"/>
        <v>0</v>
      </c>
    </row>
    <row r="151" spans="1:14" ht="31.5">
      <c r="A151" s="46" t="s">
        <v>76</v>
      </c>
      <c r="B151" s="20" t="s">
        <v>146</v>
      </c>
      <c r="C151" s="20" t="s">
        <v>127</v>
      </c>
      <c r="D151" s="20">
        <v>4719901</v>
      </c>
      <c r="E151" s="20" t="s">
        <v>141</v>
      </c>
      <c r="F151" s="21">
        <v>4616.9</v>
      </c>
      <c r="G151" s="21">
        <v>4616.9</v>
      </c>
      <c r="H151" s="21"/>
      <c r="I151" s="22">
        <v>-4616.9</v>
      </c>
      <c r="J151" s="22">
        <v>-4616.9</v>
      </c>
      <c r="K151" s="22"/>
      <c r="L151" s="17">
        <f t="shared" si="27"/>
        <v>0</v>
      </c>
      <c r="M151" s="17">
        <f t="shared" si="28"/>
        <v>0</v>
      </c>
      <c r="N151" s="17">
        <f t="shared" si="29"/>
        <v>0</v>
      </c>
    </row>
    <row r="152" spans="1:14" ht="31.5">
      <c r="A152" s="41" t="s">
        <v>99</v>
      </c>
      <c r="B152" s="20" t="s">
        <v>146</v>
      </c>
      <c r="C152" s="20" t="s">
        <v>127</v>
      </c>
      <c r="D152" s="20">
        <v>4719902</v>
      </c>
      <c r="E152" s="20" t="s">
        <v>128</v>
      </c>
      <c r="F152" s="21">
        <v>5015.2</v>
      </c>
      <c r="G152" s="21">
        <v>5015.2</v>
      </c>
      <c r="H152" s="21"/>
      <c r="I152" s="22">
        <v>50</v>
      </c>
      <c r="J152" s="22">
        <v>50</v>
      </c>
      <c r="K152" s="22"/>
      <c r="L152" s="17">
        <f t="shared" si="27"/>
        <v>5065.2</v>
      </c>
      <c r="M152" s="17">
        <f t="shared" si="28"/>
        <v>5065.2</v>
      </c>
      <c r="N152" s="17">
        <f t="shared" si="29"/>
        <v>0</v>
      </c>
    </row>
    <row r="153" spans="1:14" ht="31.5">
      <c r="A153" s="46" t="s">
        <v>76</v>
      </c>
      <c r="B153" s="20" t="s">
        <v>146</v>
      </c>
      <c r="C153" s="20" t="s">
        <v>127</v>
      </c>
      <c r="D153" s="20">
        <v>4719902</v>
      </c>
      <c r="E153" s="20" t="s">
        <v>141</v>
      </c>
      <c r="F153" s="21">
        <v>5015.2</v>
      </c>
      <c r="G153" s="21">
        <v>5015.2</v>
      </c>
      <c r="H153" s="21"/>
      <c r="I153" s="22">
        <v>50</v>
      </c>
      <c r="J153" s="22">
        <v>50</v>
      </c>
      <c r="K153" s="22"/>
      <c r="L153" s="17">
        <f t="shared" si="27"/>
        <v>5065.2</v>
      </c>
      <c r="M153" s="17">
        <f t="shared" si="28"/>
        <v>5065.2</v>
      </c>
      <c r="N153" s="17">
        <f t="shared" si="29"/>
        <v>0</v>
      </c>
    </row>
    <row r="154" spans="1:14" ht="31.5">
      <c r="A154" s="41" t="s">
        <v>100</v>
      </c>
      <c r="B154" s="20" t="s">
        <v>146</v>
      </c>
      <c r="C154" s="20" t="s">
        <v>127</v>
      </c>
      <c r="D154" s="20">
        <v>4719903</v>
      </c>
      <c r="E154" s="20" t="s">
        <v>128</v>
      </c>
      <c r="F154" s="21">
        <v>413.7</v>
      </c>
      <c r="G154" s="21">
        <v>413.7</v>
      </c>
      <c r="H154" s="21"/>
      <c r="I154" s="22"/>
      <c r="J154" s="22"/>
      <c r="K154" s="22"/>
      <c r="L154" s="17">
        <f t="shared" si="27"/>
        <v>413.7</v>
      </c>
      <c r="M154" s="17">
        <f t="shared" si="28"/>
        <v>413.7</v>
      </c>
      <c r="N154" s="17">
        <f t="shared" si="29"/>
        <v>0</v>
      </c>
    </row>
    <row r="155" spans="1:14" ht="31.5">
      <c r="A155" s="46" t="s">
        <v>76</v>
      </c>
      <c r="B155" s="20" t="s">
        <v>146</v>
      </c>
      <c r="C155" s="20" t="s">
        <v>127</v>
      </c>
      <c r="D155" s="20">
        <v>4719903</v>
      </c>
      <c r="E155" s="20" t="s">
        <v>141</v>
      </c>
      <c r="F155" s="21">
        <v>413.7</v>
      </c>
      <c r="G155" s="21">
        <v>413.7</v>
      </c>
      <c r="H155" s="21"/>
      <c r="I155" s="22"/>
      <c r="J155" s="22"/>
      <c r="K155" s="22"/>
      <c r="L155" s="17">
        <f t="shared" si="27"/>
        <v>413.7</v>
      </c>
      <c r="M155" s="17">
        <f t="shared" si="28"/>
        <v>413.7</v>
      </c>
      <c r="N155" s="17">
        <f t="shared" si="29"/>
        <v>0</v>
      </c>
    </row>
    <row r="156" spans="1:14" ht="31.5">
      <c r="A156" s="55" t="s">
        <v>101</v>
      </c>
      <c r="B156" s="20" t="s">
        <v>146</v>
      </c>
      <c r="C156" s="20" t="s">
        <v>127</v>
      </c>
      <c r="D156" s="20">
        <v>4780000</v>
      </c>
      <c r="E156" s="20" t="s">
        <v>128</v>
      </c>
      <c r="F156" s="21">
        <v>5421.2</v>
      </c>
      <c r="G156" s="21">
        <v>5421.2</v>
      </c>
      <c r="H156" s="21"/>
      <c r="I156" s="22"/>
      <c r="J156" s="22"/>
      <c r="K156" s="22"/>
      <c r="L156" s="17">
        <f t="shared" si="27"/>
        <v>5421.2</v>
      </c>
      <c r="M156" s="17">
        <f t="shared" si="28"/>
        <v>5421.2</v>
      </c>
      <c r="N156" s="17">
        <f t="shared" si="29"/>
        <v>0</v>
      </c>
    </row>
    <row r="157" spans="1:14" ht="31.5">
      <c r="A157" s="41" t="s">
        <v>75</v>
      </c>
      <c r="B157" s="20" t="s">
        <v>146</v>
      </c>
      <c r="C157" s="20" t="s">
        <v>127</v>
      </c>
      <c r="D157" s="20">
        <v>4789900</v>
      </c>
      <c r="E157" s="20" t="s">
        <v>128</v>
      </c>
      <c r="F157" s="21">
        <v>5421.2</v>
      </c>
      <c r="G157" s="21">
        <v>5421.2</v>
      </c>
      <c r="H157" s="21"/>
      <c r="I157" s="22"/>
      <c r="J157" s="22"/>
      <c r="K157" s="22"/>
      <c r="L157" s="17">
        <f t="shared" si="27"/>
        <v>5421.2</v>
      </c>
      <c r="M157" s="17">
        <f t="shared" si="28"/>
        <v>5421.2</v>
      </c>
      <c r="N157" s="17">
        <f t="shared" si="29"/>
        <v>0</v>
      </c>
    </row>
    <row r="158" spans="1:14" ht="31.5">
      <c r="A158" s="46" t="s">
        <v>76</v>
      </c>
      <c r="B158" s="20" t="s">
        <v>146</v>
      </c>
      <c r="C158" s="20" t="s">
        <v>127</v>
      </c>
      <c r="D158" s="20">
        <v>4789900</v>
      </c>
      <c r="E158" s="20" t="s">
        <v>141</v>
      </c>
      <c r="F158" s="21">
        <v>5421.2</v>
      </c>
      <c r="G158" s="21">
        <v>5421.2</v>
      </c>
      <c r="H158" s="21"/>
      <c r="I158" s="22"/>
      <c r="J158" s="22"/>
      <c r="K158" s="22"/>
      <c r="L158" s="17">
        <f aca="true" t="shared" si="39" ref="L158:L201">F158+I158</f>
        <v>5421.2</v>
      </c>
      <c r="M158" s="17">
        <f aca="true" t="shared" si="40" ref="M158:M201">G158+J158</f>
        <v>5421.2</v>
      </c>
      <c r="N158" s="17">
        <f aca="true" t="shared" si="41" ref="N158:N201">H158+K158</f>
        <v>0</v>
      </c>
    </row>
    <row r="159" spans="1:14" ht="31.5">
      <c r="A159" s="46" t="s">
        <v>102</v>
      </c>
      <c r="B159" s="20" t="s">
        <v>146</v>
      </c>
      <c r="C159" s="20" t="s">
        <v>127</v>
      </c>
      <c r="D159" s="20">
        <v>5200000</v>
      </c>
      <c r="E159" s="20" t="s">
        <v>128</v>
      </c>
      <c r="F159" s="21">
        <v>2023.21</v>
      </c>
      <c r="G159" s="21">
        <v>2023.21</v>
      </c>
      <c r="H159" s="21"/>
      <c r="I159" s="22">
        <v>-7.9</v>
      </c>
      <c r="J159" s="22">
        <v>-7.9</v>
      </c>
      <c r="K159" s="22"/>
      <c r="L159" s="17">
        <v>2015.3</v>
      </c>
      <c r="M159" s="17">
        <v>2015.3</v>
      </c>
      <c r="N159" s="17">
        <f t="shared" si="41"/>
        <v>0</v>
      </c>
    </row>
    <row r="160" spans="1:14" ht="94.5">
      <c r="A160" s="46" t="s">
        <v>103</v>
      </c>
      <c r="B160" s="20" t="s">
        <v>146</v>
      </c>
      <c r="C160" s="20" t="s">
        <v>127</v>
      </c>
      <c r="D160" s="56">
        <v>5201800</v>
      </c>
      <c r="E160" s="20" t="s">
        <v>128</v>
      </c>
      <c r="F160" s="21">
        <v>2023.21</v>
      </c>
      <c r="G160" s="21">
        <v>2023.21</v>
      </c>
      <c r="H160" s="21"/>
      <c r="I160" s="22">
        <v>-7.9</v>
      </c>
      <c r="J160" s="22">
        <v>-7.9</v>
      </c>
      <c r="K160" s="22"/>
      <c r="L160" s="17">
        <v>2015.3</v>
      </c>
      <c r="M160" s="17">
        <v>2015.3</v>
      </c>
      <c r="N160" s="17">
        <f t="shared" si="41"/>
        <v>0</v>
      </c>
    </row>
    <row r="161" spans="1:14" ht="31.5">
      <c r="A161" s="46" t="s">
        <v>76</v>
      </c>
      <c r="B161" s="20" t="s">
        <v>146</v>
      </c>
      <c r="C161" s="20" t="s">
        <v>127</v>
      </c>
      <c r="D161" s="20">
        <v>52001800</v>
      </c>
      <c r="E161" s="20" t="s">
        <v>141</v>
      </c>
      <c r="F161" s="21">
        <v>2023.21</v>
      </c>
      <c r="G161" s="21">
        <v>2023.21</v>
      </c>
      <c r="H161" s="21"/>
      <c r="I161" s="22">
        <v>-7.9</v>
      </c>
      <c r="J161" s="22">
        <v>-7.9</v>
      </c>
      <c r="K161" s="22"/>
      <c r="L161" s="17">
        <v>2015.3</v>
      </c>
      <c r="M161" s="17">
        <v>2015.3</v>
      </c>
      <c r="N161" s="17">
        <f t="shared" si="41"/>
        <v>0</v>
      </c>
    </row>
    <row r="162" spans="1:17" ht="15.75">
      <c r="A162" s="46" t="s">
        <v>183</v>
      </c>
      <c r="B162" s="20" t="s">
        <v>146</v>
      </c>
      <c r="C162" s="20" t="s">
        <v>131</v>
      </c>
      <c r="D162" s="20" t="s">
        <v>130</v>
      </c>
      <c r="E162" s="20" t="s">
        <v>128</v>
      </c>
      <c r="F162" s="21">
        <v>729</v>
      </c>
      <c r="G162" s="21">
        <v>729</v>
      </c>
      <c r="H162" s="21"/>
      <c r="I162" s="22">
        <f>I163+I166</f>
        <v>4616.9</v>
      </c>
      <c r="J162" s="22">
        <f aca="true" t="shared" si="42" ref="J162:Q162">J163+J166</f>
        <v>4616.9</v>
      </c>
      <c r="K162" s="22">
        <f t="shared" si="42"/>
        <v>0</v>
      </c>
      <c r="L162" s="79">
        <f>L163+L166</f>
        <v>5345.9</v>
      </c>
      <c r="M162" s="79">
        <f t="shared" si="42"/>
        <v>5345.9</v>
      </c>
      <c r="N162" s="79">
        <f t="shared" si="42"/>
        <v>0</v>
      </c>
      <c r="O162" s="22">
        <f t="shared" si="42"/>
        <v>0</v>
      </c>
      <c r="P162" s="22">
        <f t="shared" si="42"/>
        <v>0</v>
      </c>
      <c r="Q162" s="22">
        <f t="shared" si="42"/>
        <v>0</v>
      </c>
    </row>
    <row r="163" spans="1:14" ht="31.5">
      <c r="A163" s="41" t="s">
        <v>96</v>
      </c>
      <c r="B163" s="20" t="s">
        <v>146</v>
      </c>
      <c r="C163" s="20" t="s">
        <v>131</v>
      </c>
      <c r="D163" s="20">
        <v>4710000</v>
      </c>
      <c r="E163" s="20" t="s">
        <v>128</v>
      </c>
      <c r="F163" s="21"/>
      <c r="G163" s="21"/>
      <c r="H163" s="21"/>
      <c r="I163" s="22">
        <v>4616.9</v>
      </c>
      <c r="J163" s="22">
        <v>4616.9</v>
      </c>
      <c r="K163" s="22"/>
      <c r="L163" s="17">
        <f t="shared" si="39"/>
        <v>4616.9</v>
      </c>
      <c r="M163" s="17">
        <f>G163+J163</f>
        <v>4616.9</v>
      </c>
      <c r="N163" s="17"/>
    </row>
    <row r="164" spans="1:14" ht="31.5">
      <c r="A164" s="41" t="s">
        <v>97</v>
      </c>
      <c r="B164" s="20" t="s">
        <v>146</v>
      </c>
      <c r="C164" s="20" t="s">
        <v>131</v>
      </c>
      <c r="D164" s="20">
        <v>4719900</v>
      </c>
      <c r="E164" s="20" t="s">
        <v>128</v>
      </c>
      <c r="F164" s="21"/>
      <c r="G164" s="21"/>
      <c r="H164" s="21"/>
      <c r="I164" s="22">
        <v>4616.9</v>
      </c>
      <c r="J164" s="22">
        <v>4616.9</v>
      </c>
      <c r="K164" s="22"/>
      <c r="L164" s="17">
        <f t="shared" si="39"/>
        <v>4616.9</v>
      </c>
      <c r="M164" s="17">
        <f>G164+J164</f>
        <v>4616.9</v>
      </c>
      <c r="N164" s="17"/>
    </row>
    <row r="165" spans="1:14" ht="31.5">
      <c r="A165" s="46" t="s">
        <v>76</v>
      </c>
      <c r="B165" s="20" t="s">
        <v>146</v>
      </c>
      <c r="C165" s="20" t="s">
        <v>131</v>
      </c>
      <c r="D165" s="20" t="s">
        <v>197</v>
      </c>
      <c r="E165" s="20" t="s">
        <v>141</v>
      </c>
      <c r="F165" s="21"/>
      <c r="G165" s="21"/>
      <c r="H165" s="21"/>
      <c r="I165" s="22">
        <v>4616.9</v>
      </c>
      <c r="J165" s="22">
        <v>4616.9</v>
      </c>
      <c r="K165" s="22"/>
      <c r="L165" s="17">
        <f t="shared" si="39"/>
        <v>4616.9</v>
      </c>
      <c r="M165" s="17">
        <f>G165+J165</f>
        <v>4616.9</v>
      </c>
      <c r="N165" s="17"/>
    </row>
    <row r="166" spans="1:14" ht="31.5">
      <c r="A166" s="46" t="s">
        <v>102</v>
      </c>
      <c r="B166" s="20" t="s">
        <v>146</v>
      </c>
      <c r="C166" s="20" t="s">
        <v>131</v>
      </c>
      <c r="D166" s="20" t="s">
        <v>184</v>
      </c>
      <c r="E166" s="20" t="s">
        <v>128</v>
      </c>
      <c r="F166" s="21">
        <v>729</v>
      </c>
      <c r="G166" s="21">
        <v>729</v>
      </c>
      <c r="H166" s="21"/>
      <c r="I166" s="22"/>
      <c r="J166" s="22"/>
      <c r="K166" s="22"/>
      <c r="L166" s="17">
        <f t="shared" si="39"/>
        <v>729</v>
      </c>
      <c r="M166" s="17">
        <f>G166+J166</f>
        <v>729</v>
      </c>
      <c r="N166" s="17"/>
    </row>
    <row r="167" spans="1:14" ht="94.5">
      <c r="A167" s="46" t="s">
        <v>103</v>
      </c>
      <c r="B167" s="20" t="s">
        <v>146</v>
      </c>
      <c r="C167" s="20" t="s">
        <v>131</v>
      </c>
      <c r="D167" s="20" t="s">
        <v>185</v>
      </c>
      <c r="E167" s="20" t="s">
        <v>128</v>
      </c>
      <c r="F167" s="21">
        <v>729</v>
      </c>
      <c r="G167" s="21">
        <v>729</v>
      </c>
      <c r="H167" s="21"/>
      <c r="I167" s="22"/>
      <c r="J167" s="22"/>
      <c r="K167" s="22"/>
      <c r="L167" s="17">
        <f t="shared" si="39"/>
        <v>729</v>
      </c>
      <c r="M167" s="17">
        <f t="shared" si="40"/>
        <v>729</v>
      </c>
      <c r="N167" s="17"/>
    </row>
    <row r="168" spans="1:14" ht="31.5">
      <c r="A168" s="46" t="s">
        <v>76</v>
      </c>
      <c r="B168" s="20" t="s">
        <v>146</v>
      </c>
      <c r="C168" s="20" t="s">
        <v>131</v>
      </c>
      <c r="D168" s="20" t="s">
        <v>185</v>
      </c>
      <c r="E168" s="20" t="s">
        <v>141</v>
      </c>
      <c r="F168" s="21">
        <v>729</v>
      </c>
      <c r="G168" s="21">
        <v>729</v>
      </c>
      <c r="H168" s="21"/>
      <c r="I168" s="22"/>
      <c r="J168" s="22"/>
      <c r="K168" s="22"/>
      <c r="L168" s="17">
        <f t="shared" si="39"/>
        <v>729</v>
      </c>
      <c r="M168" s="17">
        <f t="shared" si="40"/>
        <v>729</v>
      </c>
      <c r="N168" s="17"/>
    </row>
    <row r="169" spans="1:14" ht="15.75">
      <c r="A169" s="48" t="s">
        <v>104</v>
      </c>
      <c r="B169" s="20" t="s">
        <v>146</v>
      </c>
      <c r="C169" s="20" t="s">
        <v>148</v>
      </c>
      <c r="D169" s="20" t="s">
        <v>130</v>
      </c>
      <c r="E169" s="20" t="s">
        <v>128</v>
      </c>
      <c r="F169" s="21">
        <v>60</v>
      </c>
      <c r="G169" s="21">
        <v>60</v>
      </c>
      <c r="H169" s="21"/>
      <c r="I169" s="22"/>
      <c r="J169" s="22"/>
      <c r="K169" s="22"/>
      <c r="L169" s="17">
        <f t="shared" si="39"/>
        <v>60</v>
      </c>
      <c r="M169" s="17">
        <f t="shared" si="40"/>
        <v>60</v>
      </c>
      <c r="N169" s="17">
        <f t="shared" si="41"/>
        <v>0</v>
      </c>
    </row>
    <row r="170" spans="1:14" ht="47.25">
      <c r="A170" s="46" t="s">
        <v>105</v>
      </c>
      <c r="B170" s="20" t="s">
        <v>146</v>
      </c>
      <c r="C170" s="20" t="s">
        <v>148</v>
      </c>
      <c r="D170" s="20">
        <v>5120000</v>
      </c>
      <c r="E170" s="20" t="s">
        <v>128</v>
      </c>
      <c r="F170" s="21">
        <v>60</v>
      </c>
      <c r="G170" s="21">
        <v>60</v>
      </c>
      <c r="H170" s="21"/>
      <c r="I170" s="22"/>
      <c r="J170" s="22"/>
      <c r="K170" s="22"/>
      <c r="L170" s="17">
        <f t="shared" si="39"/>
        <v>60</v>
      </c>
      <c r="M170" s="17">
        <f t="shared" si="40"/>
        <v>60</v>
      </c>
      <c r="N170" s="17">
        <f t="shared" si="41"/>
        <v>0</v>
      </c>
    </row>
    <row r="171" spans="1:14" ht="47.25">
      <c r="A171" s="46" t="s">
        <v>106</v>
      </c>
      <c r="B171" s="20" t="s">
        <v>146</v>
      </c>
      <c r="C171" s="20" t="s">
        <v>148</v>
      </c>
      <c r="D171" s="20">
        <v>5129700</v>
      </c>
      <c r="E171" s="20" t="s">
        <v>128</v>
      </c>
      <c r="F171" s="21">
        <v>60</v>
      </c>
      <c r="G171" s="21">
        <v>60</v>
      </c>
      <c r="H171" s="21"/>
      <c r="I171" s="22"/>
      <c r="J171" s="22"/>
      <c r="K171" s="22"/>
      <c r="L171" s="17">
        <f t="shared" si="39"/>
        <v>60</v>
      </c>
      <c r="M171" s="17">
        <f t="shared" si="40"/>
        <v>60</v>
      </c>
      <c r="N171" s="17">
        <f t="shared" si="41"/>
        <v>0</v>
      </c>
    </row>
    <row r="172" spans="1:14" ht="31.5">
      <c r="A172" s="46" t="s">
        <v>28</v>
      </c>
      <c r="B172" s="20" t="s">
        <v>146</v>
      </c>
      <c r="C172" s="20" t="s">
        <v>148</v>
      </c>
      <c r="D172" s="20">
        <v>5129700</v>
      </c>
      <c r="E172" s="20">
        <v>500</v>
      </c>
      <c r="F172" s="21">
        <v>60</v>
      </c>
      <c r="G172" s="21">
        <v>60</v>
      </c>
      <c r="H172" s="21"/>
      <c r="I172" s="22"/>
      <c r="J172" s="22"/>
      <c r="K172" s="22"/>
      <c r="L172" s="17">
        <f t="shared" si="39"/>
        <v>60</v>
      </c>
      <c r="M172" s="17">
        <f t="shared" si="40"/>
        <v>60</v>
      </c>
      <c r="N172" s="17">
        <f t="shared" si="41"/>
        <v>0</v>
      </c>
    </row>
    <row r="173" spans="1:18" ht="15.75">
      <c r="A173" s="54" t="s">
        <v>107</v>
      </c>
      <c r="B173" s="44">
        <v>10</v>
      </c>
      <c r="C173" s="44" t="s">
        <v>142</v>
      </c>
      <c r="D173" s="44" t="s">
        <v>142</v>
      </c>
      <c r="E173" s="44" t="s">
        <v>128</v>
      </c>
      <c r="F173" s="18">
        <f>F174+F181</f>
        <v>2274.3</v>
      </c>
      <c r="G173" s="18">
        <f>G174+G181</f>
        <v>1014.8</v>
      </c>
      <c r="H173" s="18">
        <f>H174+H181</f>
        <v>1259.5</v>
      </c>
      <c r="I173" s="29">
        <f aca="true" t="shared" si="43" ref="I173:N173">I174+I181+I178</f>
        <v>104.2</v>
      </c>
      <c r="J173" s="29">
        <f t="shared" si="43"/>
        <v>85.2</v>
      </c>
      <c r="K173" s="29">
        <f t="shared" si="43"/>
        <v>19</v>
      </c>
      <c r="L173" s="29">
        <f t="shared" si="43"/>
        <v>2378.5</v>
      </c>
      <c r="M173" s="29">
        <f t="shared" si="43"/>
        <v>1100</v>
      </c>
      <c r="N173" s="29">
        <f t="shared" si="43"/>
        <v>1278.5</v>
      </c>
      <c r="O173" s="81"/>
      <c r="P173" s="81"/>
      <c r="Q173" s="82"/>
      <c r="R173" s="16"/>
    </row>
    <row r="174" spans="1:14" ht="15.75">
      <c r="A174" s="40" t="s">
        <v>108</v>
      </c>
      <c r="B174" s="20">
        <v>10</v>
      </c>
      <c r="C174" s="20" t="s">
        <v>126</v>
      </c>
      <c r="D174" s="20" t="s">
        <v>142</v>
      </c>
      <c r="E174" s="20" t="s">
        <v>128</v>
      </c>
      <c r="F174" s="21">
        <v>1000</v>
      </c>
      <c r="G174" s="21">
        <v>1000</v>
      </c>
      <c r="H174" s="21"/>
      <c r="I174" s="22"/>
      <c r="J174" s="22"/>
      <c r="K174" s="22"/>
      <c r="L174" s="17">
        <f t="shared" si="39"/>
        <v>1000</v>
      </c>
      <c r="M174" s="17">
        <f t="shared" si="40"/>
        <v>1000</v>
      </c>
      <c r="N174" s="17">
        <f t="shared" si="41"/>
        <v>0</v>
      </c>
    </row>
    <row r="175" spans="1:14" ht="47.25">
      <c r="A175" s="41" t="s">
        <v>109</v>
      </c>
      <c r="B175" s="20">
        <v>10</v>
      </c>
      <c r="C175" s="20" t="s">
        <v>126</v>
      </c>
      <c r="D175" s="20">
        <v>4910000</v>
      </c>
      <c r="E175" s="20" t="s">
        <v>128</v>
      </c>
      <c r="F175" s="21">
        <v>1000</v>
      </c>
      <c r="G175" s="21">
        <v>1000</v>
      </c>
      <c r="H175" s="21"/>
      <c r="I175" s="22"/>
      <c r="J175" s="22"/>
      <c r="K175" s="22"/>
      <c r="L175" s="17">
        <f t="shared" si="39"/>
        <v>1000</v>
      </c>
      <c r="M175" s="17">
        <f t="shared" si="40"/>
        <v>1000</v>
      </c>
      <c r="N175" s="17">
        <f t="shared" si="41"/>
        <v>0</v>
      </c>
    </row>
    <row r="176" spans="1:14" ht="78.75">
      <c r="A176" s="41" t="s">
        <v>110</v>
      </c>
      <c r="B176" s="20">
        <v>10</v>
      </c>
      <c r="C176" s="20" t="s">
        <v>126</v>
      </c>
      <c r="D176" s="20">
        <v>4910100</v>
      </c>
      <c r="E176" s="20" t="s">
        <v>128</v>
      </c>
      <c r="F176" s="21">
        <v>1000</v>
      </c>
      <c r="G176" s="21">
        <v>1000</v>
      </c>
      <c r="H176" s="21"/>
      <c r="I176" s="22"/>
      <c r="J176" s="22"/>
      <c r="K176" s="22"/>
      <c r="L176" s="17">
        <f t="shared" si="39"/>
        <v>1000</v>
      </c>
      <c r="M176" s="17">
        <f t="shared" si="40"/>
        <v>1000</v>
      </c>
      <c r="N176" s="17">
        <f t="shared" si="41"/>
        <v>0</v>
      </c>
    </row>
    <row r="177" spans="1:14" ht="15.75">
      <c r="A177" s="41" t="s">
        <v>111</v>
      </c>
      <c r="B177" s="20">
        <v>10</v>
      </c>
      <c r="C177" s="20" t="s">
        <v>126</v>
      </c>
      <c r="D177" s="20">
        <v>4910100</v>
      </c>
      <c r="E177" s="20" t="s">
        <v>140</v>
      </c>
      <c r="F177" s="21">
        <v>1000</v>
      </c>
      <c r="G177" s="21">
        <v>1000</v>
      </c>
      <c r="H177" s="21"/>
      <c r="I177" s="22"/>
      <c r="J177" s="22"/>
      <c r="K177" s="22"/>
      <c r="L177" s="17">
        <f t="shared" si="39"/>
        <v>1000</v>
      </c>
      <c r="M177" s="17">
        <f t="shared" si="40"/>
        <v>1000</v>
      </c>
      <c r="N177" s="17">
        <f t="shared" si="41"/>
        <v>0</v>
      </c>
    </row>
    <row r="178" spans="1:14" ht="31.5">
      <c r="A178" s="41" t="s">
        <v>198</v>
      </c>
      <c r="B178" s="20" t="s">
        <v>199</v>
      </c>
      <c r="C178" s="20" t="s">
        <v>129</v>
      </c>
      <c r="D178" s="20" t="s">
        <v>130</v>
      </c>
      <c r="E178" s="20" t="s">
        <v>128</v>
      </c>
      <c r="F178" s="21"/>
      <c r="G178" s="21"/>
      <c r="H178" s="21"/>
      <c r="I178" s="22">
        <v>100</v>
      </c>
      <c r="J178" s="22">
        <v>100</v>
      </c>
      <c r="K178" s="22"/>
      <c r="L178" s="17">
        <f aca="true" t="shared" si="44" ref="L178:N180">F178+I178</f>
        <v>100</v>
      </c>
      <c r="M178" s="17">
        <f t="shared" si="44"/>
        <v>100</v>
      </c>
      <c r="N178" s="17">
        <f t="shared" si="44"/>
        <v>0</v>
      </c>
    </row>
    <row r="179" spans="1:14" ht="126">
      <c r="A179" s="78" t="s">
        <v>200</v>
      </c>
      <c r="B179" s="20" t="s">
        <v>199</v>
      </c>
      <c r="C179" s="20" t="s">
        <v>129</v>
      </c>
      <c r="D179" s="20" t="s">
        <v>201</v>
      </c>
      <c r="E179" s="20" t="s">
        <v>128</v>
      </c>
      <c r="F179" s="21"/>
      <c r="G179" s="21"/>
      <c r="H179" s="21"/>
      <c r="I179" s="22">
        <v>100</v>
      </c>
      <c r="J179" s="22">
        <v>100</v>
      </c>
      <c r="K179" s="22"/>
      <c r="L179" s="17">
        <f t="shared" si="44"/>
        <v>100</v>
      </c>
      <c r="M179" s="17">
        <f t="shared" si="44"/>
        <v>100</v>
      </c>
      <c r="N179" s="17">
        <f t="shared" si="44"/>
        <v>0</v>
      </c>
    </row>
    <row r="180" spans="1:14" ht="63">
      <c r="A180" s="78" t="s">
        <v>202</v>
      </c>
      <c r="B180" s="20" t="s">
        <v>199</v>
      </c>
      <c r="C180" s="20" t="s">
        <v>129</v>
      </c>
      <c r="D180" s="20" t="s">
        <v>201</v>
      </c>
      <c r="E180" s="20" t="s">
        <v>203</v>
      </c>
      <c r="F180" s="21"/>
      <c r="G180" s="21"/>
      <c r="H180" s="21"/>
      <c r="I180" s="22">
        <v>100</v>
      </c>
      <c r="J180" s="22">
        <v>100</v>
      </c>
      <c r="K180" s="22"/>
      <c r="L180" s="17">
        <f t="shared" si="44"/>
        <v>100</v>
      </c>
      <c r="M180" s="17">
        <f t="shared" si="44"/>
        <v>100</v>
      </c>
      <c r="N180" s="17">
        <f t="shared" si="44"/>
        <v>0</v>
      </c>
    </row>
    <row r="181" spans="1:14" ht="15.75">
      <c r="A181" s="57" t="s">
        <v>112</v>
      </c>
      <c r="B181" s="20">
        <v>10</v>
      </c>
      <c r="C181" s="20" t="s">
        <v>131</v>
      </c>
      <c r="D181" s="20" t="s">
        <v>130</v>
      </c>
      <c r="E181" s="20" t="s">
        <v>128</v>
      </c>
      <c r="F181" s="21">
        <v>1274.3</v>
      </c>
      <c r="G181" s="21">
        <v>14.8</v>
      </c>
      <c r="H181" s="21">
        <v>1259.5</v>
      </c>
      <c r="I181" s="22">
        <v>4.2</v>
      </c>
      <c r="J181" s="22">
        <v>-14.8</v>
      </c>
      <c r="K181" s="22">
        <v>19</v>
      </c>
      <c r="L181" s="17">
        <f t="shared" si="39"/>
        <v>1278.5</v>
      </c>
      <c r="M181" s="17">
        <f t="shared" si="40"/>
        <v>0</v>
      </c>
      <c r="N181" s="17">
        <f t="shared" si="41"/>
        <v>1278.5</v>
      </c>
    </row>
    <row r="182" spans="1:14" ht="31.5">
      <c r="A182" s="41" t="s">
        <v>102</v>
      </c>
      <c r="B182" s="20">
        <v>10</v>
      </c>
      <c r="C182" s="20" t="s">
        <v>131</v>
      </c>
      <c r="D182" s="20">
        <v>5200000</v>
      </c>
      <c r="E182" s="20" t="s">
        <v>128</v>
      </c>
      <c r="F182" s="21">
        <v>1274.3</v>
      </c>
      <c r="G182" s="21">
        <v>14.8</v>
      </c>
      <c r="H182" s="21">
        <v>1259.5</v>
      </c>
      <c r="I182" s="22">
        <v>4.2</v>
      </c>
      <c r="J182" s="22">
        <v>-14.8</v>
      </c>
      <c r="K182" s="22">
        <v>19</v>
      </c>
      <c r="L182" s="17">
        <f t="shared" si="39"/>
        <v>1278.5</v>
      </c>
      <c r="M182" s="17">
        <f t="shared" si="40"/>
        <v>0</v>
      </c>
      <c r="N182" s="17">
        <f t="shared" si="41"/>
        <v>1278.5</v>
      </c>
    </row>
    <row r="183" spans="1:14" ht="157.5">
      <c r="A183" s="41" t="s">
        <v>113</v>
      </c>
      <c r="B183" s="20">
        <v>10</v>
      </c>
      <c r="C183" s="20" t="s">
        <v>131</v>
      </c>
      <c r="D183" s="20">
        <v>5201000</v>
      </c>
      <c r="E183" s="20" t="s">
        <v>128</v>
      </c>
      <c r="F183" s="21">
        <v>1274.3</v>
      </c>
      <c r="G183" s="21">
        <v>14.8</v>
      </c>
      <c r="H183" s="21">
        <v>1259.5</v>
      </c>
      <c r="I183" s="22">
        <v>4.2</v>
      </c>
      <c r="J183" s="22">
        <v>-14.8</v>
      </c>
      <c r="K183" s="22">
        <v>19</v>
      </c>
      <c r="L183" s="17">
        <f t="shared" si="39"/>
        <v>1278.5</v>
      </c>
      <c r="M183" s="17">
        <f t="shared" si="40"/>
        <v>0</v>
      </c>
      <c r="N183" s="17">
        <f t="shared" si="41"/>
        <v>1278.5</v>
      </c>
    </row>
    <row r="184" spans="1:14" ht="15.75">
      <c r="A184" s="41" t="s">
        <v>111</v>
      </c>
      <c r="B184" s="20">
        <v>10</v>
      </c>
      <c r="C184" s="20">
        <v>4</v>
      </c>
      <c r="D184" s="20">
        <v>5201000</v>
      </c>
      <c r="E184" s="20" t="s">
        <v>140</v>
      </c>
      <c r="F184" s="21">
        <v>1274.3</v>
      </c>
      <c r="G184" s="21">
        <v>14.8</v>
      </c>
      <c r="H184" s="21">
        <v>1259.5</v>
      </c>
      <c r="I184" s="22"/>
      <c r="J184" s="22"/>
      <c r="K184" s="22"/>
      <c r="L184" s="17">
        <f t="shared" si="39"/>
        <v>1274.3</v>
      </c>
      <c r="M184" s="17">
        <f t="shared" si="40"/>
        <v>14.8</v>
      </c>
      <c r="N184" s="17">
        <f t="shared" si="41"/>
        <v>1259.5</v>
      </c>
    </row>
    <row r="185" spans="1:21" ht="15.75">
      <c r="A185" s="54" t="s">
        <v>114</v>
      </c>
      <c r="B185" s="44">
        <v>11</v>
      </c>
      <c r="C185" s="44" t="s">
        <v>142</v>
      </c>
      <c r="D185" s="44" t="s">
        <v>130</v>
      </c>
      <c r="E185" s="44" t="s">
        <v>128</v>
      </c>
      <c r="F185" s="74">
        <f>F186+F191+F198</f>
        <v>18582.3</v>
      </c>
      <c r="G185" s="74">
        <f>G186+G191+G198</f>
        <v>1028.7</v>
      </c>
      <c r="H185" s="74">
        <f>H186+H191+H198</f>
        <v>17553.6</v>
      </c>
      <c r="I185" s="29">
        <f aca="true" t="shared" si="45" ref="I185:N185">I186+I191+I198</f>
        <v>40.2</v>
      </c>
      <c r="J185" s="29">
        <f t="shared" si="45"/>
        <v>0</v>
      </c>
      <c r="K185" s="29">
        <f t="shared" si="45"/>
        <v>40.2</v>
      </c>
      <c r="L185" s="29">
        <f t="shared" si="45"/>
        <v>18622.5</v>
      </c>
      <c r="M185" s="29">
        <f t="shared" si="45"/>
        <v>1028.7</v>
      </c>
      <c r="N185" s="29">
        <f t="shared" si="45"/>
        <v>17593.8</v>
      </c>
      <c r="O185" s="81"/>
      <c r="P185" s="81"/>
      <c r="Q185" s="81"/>
      <c r="R185" s="81"/>
      <c r="S185" s="23"/>
      <c r="T185" s="23"/>
      <c r="U185" s="23"/>
    </row>
    <row r="186" spans="1:14" ht="63">
      <c r="A186" s="48" t="s">
        <v>115</v>
      </c>
      <c r="B186" s="20">
        <v>11</v>
      </c>
      <c r="C186" s="20" t="s">
        <v>126</v>
      </c>
      <c r="D186" s="20" t="s">
        <v>130</v>
      </c>
      <c r="E186" s="20" t="s">
        <v>128</v>
      </c>
      <c r="F186" s="75">
        <f aca="true" t="shared" si="46" ref="F186:K186">F187+F189</f>
        <v>18101</v>
      </c>
      <c r="G186" s="75">
        <f t="shared" si="46"/>
        <v>1000</v>
      </c>
      <c r="H186" s="75">
        <f t="shared" si="46"/>
        <v>17101</v>
      </c>
      <c r="I186" s="21">
        <f t="shared" si="46"/>
        <v>0</v>
      </c>
      <c r="J186" s="21">
        <f t="shared" si="46"/>
        <v>0</v>
      </c>
      <c r="K186" s="21">
        <f t="shared" si="46"/>
        <v>0</v>
      </c>
      <c r="L186" s="17">
        <f t="shared" si="39"/>
        <v>18101</v>
      </c>
      <c r="M186" s="17">
        <f t="shared" si="40"/>
        <v>1000</v>
      </c>
      <c r="N186" s="17">
        <f t="shared" si="41"/>
        <v>17101</v>
      </c>
    </row>
    <row r="187" spans="1:14" ht="63">
      <c r="A187" s="46" t="s">
        <v>116</v>
      </c>
      <c r="B187" s="20">
        <v>11</v>
      </c>
      <c r="C187" s="20" t="s">
        <v>126</v>
      </c>
      <c r="D187" s="56">
        <v>5210205</v>
      </c>
      <c r="E187" s="20" t="s">
        <v>128</v>
      </c>
      <c r="F187" s="75">
        <v>17101</v>
      </c>
      <c r="G187" s="75"/>
      <c r="H187" s="75">
        <v>17101</v>
      </c>
      <c r="I187" s="22"/>
      <c r="J187" s="22"/>
      <c r="K187" s="22"/>
      <c r="L187" s="17">
        <f t="shared" si="39"/>
        <v>17101</v>
      </c>
      <c r="M187" s="17">
        <f t="shared" si="40"/>
        <v>0</v>
      </c>
      <c r="N187" s="17">
        <f t="shared" si="41"/>
        <v>17101</v>
      </c>
    </row>
    <row r="188" spans="1:14" ht="15.75">
      <c r="A188" s="46" t="s">
        <v>117</v>
      </c>
      <c r="B188" s="20">
        <v>11</v>
      </c>
      <c r="C188" s="20" t="s">
        <v>126</v>
      </c>
      <c r="D188" s="56">
        <v>5210205</v>
      </c>
      <c r="E188" s="20" t="s">
        <v>139</v>
      </c>
      <c r="F188" s="75">
        <v>17101</v>
      </c>
      <c r="G188" s="75">
        <v>0</v>
      </c>
      <c r="H188" s="75">
        <v>17101</v>
      </c>
      <c r="I188" s="22"/>
      <c r="J188" s="22"/>
      <c r="K188" s="22"/>
      <c r="L188" s="17">
        <f t="shared" si="39"/>
        <v>17101</v>
      </c>
      <c r="M188" s="17">
        <f t="shared" si="40"/>
        <v>0</v>
      </c>
      <c r="N188" s="17">
        <f t="shared" si="41"/>
        <v>17101</v>
      </c>
    </row>
    <row r="189" spans="1:14" ht="63">
      <c r="A189" s="58" t="s">
        <v>160</v>
      </c>
      <c r="B189" s="20" t="s">
        <v>10</v>
      </c>
      <c r="C189" s="20" t="s">
        <v>126</v>
      </c>
      <c r="D189" s="73" t="s">
        <v>161</v>
      </c>
      <c r="E189" s="20"/>
      <c r="F189" s="75">
        <v>1000</v>
      </c>
      <c r="G189" s="75">
        <v>1000</v>
      </c>
      <c r="H189" s="75">
        <v>0</v>
      </c>
      <c r="I189" s="22"/>
      <c r="J189" s="22"/>
      <c r="K189" s="22"/>
      <c r="L189" s="17">
        <f t="shared" si="39"/>
        <v>1000</v>
      </c>
      <c r="M189" s="17">
        <f t="shared" si="40"/>
        <v>1000</v>
      </c>
      <c r="N189" s="17">
        <f t="shared" si="41"/>
        <v>0</v>
      </c>
    </row>
    <row r="190" spans="1:14" ht="15.75">
      <c r="A190" s="46" t="s">
        <v>117</v>
      </c>
      <c r="B190" s="20" t="s">
        <v>10</v>
      </c>
      <c r="C190" s="20" t="s">
        <v>126</v>
      </c>
      <c r="D190" s="24" t="s">
        <v>161</v>
      </c>
      <c r="E190" s="20" t="s">
        <v>139</v>
      </c>
      <c r="F190" s="75">
        <v>1000</v>
      </c>
      <c r="G190" s="75">
        <v>1000</v>
      </c>
      <c r="H190" s="75"/>
      <c r="I190" s="22"/>
      <c r="J190" s="22"/>
      <c r="K190" s="22"/>
      <c r="L190" s="17">
        <f t="shared" si="39"/>
        <v>1000</v>
      </c>
      <c r="M190" s="17">
        <f t="shared" si="40"/>
        <v>1000</v>
      </c>
      <c r="N190" s="17">
        <f t="shared" si="41"/>
        <v>0</v>
      </c>
    </row>
    <row r="191" spans="1:14" ht="78.75">
      <c r="A191" s="48" t="s">
        <v>118</v>
      </c>
      <c r="B191" s="20">
        <v>11</v>
      </c>
      <c r="C191" s="20" t="s">
        <v>127</v>
      </c>
      <c r="D191" s="20"/>
      <c r="E191" s="20" t="s">
        <v>128</v>
      </c>
      <c r="F191" s="75">
        <v>28.7</v>
      </c>
      <c r="G191" s="75">
        <v>28.7</v>
      </c>
      <c r="H191" s="75">
        <v>0</v>
      </c>
      <c r="I191" s="21">
        <f>I192+I196</f>
        <v>0</v>
      </c>
      <c r="J191" s="21">
        <f>J192+J196</f>
        <v>0</v>
      </c>
      <c r="K191" s="21">
        <f>K192+K196</f>
        <v>0</v>
      </c>
      <c r="L191" s="17">
        <f t="shared" si="39"/>
        <v>28.7</v>
      </c>
      <c r="M191" s="17">
        <f t="shared" si="40"/>
        <v>28.7</v>
      </c>
      <c r="N191" s="17">
        <f t="shared" si="41"/>
        <v>0</v>
      </c>
    </row>
    <row r="192" spans="1:14" ht="15.75">
      <c r="A192" s="46" t="s">
        <v>114</v>
      </c>
      <c r="B192" s="20">
        <v>11</v>
      </c>
      <c r="C192" s="20" t="s">
        <v>127</v>
      </c>
      <c r="D192" s="56">
        <v>5210000</v>
      </c>
      <c r="E192" s="20" t="s">
        <v>128</v>
      </c>
      <c r="F192" s="75">
        <f>L192</f>
        <v>0</v>
      </c>
      <c r="G192" s="75">
        <f>M192</f>
        <v>0</v>
      </c>
      <c r="H192" s="75">
        <v>0</v>
      </c>
      <c r="I192" s="22"/>
      <c r="J192" s="22"/>
      <c r="K192" s="22"/>
      <c r="L192" s="17">
        <f t="shared" si="39"/>
        <v>17555.4</v>
      </c>
      <c r="M192" s="17">
        <f t="shared" si="40"/>
        <v>16523</v>
      </c>
      <c r="N192" s="17">
        <f t="shared" si="41"/>
        <v>0</v>
      </c>
    </row>
    <row r="193" spans="1:14" ht="15.75">
      <c r="A193" s="46" t="s">
        <v>119</v>
      </c>
      <c r="B193" s="20">
        <v>11</v>
      </c>
      <c r="C193" s="20" t="s">
        <v>127</v>
      </c>
      <c r="D193" s="20">
        <v>5210100</v>
      </c>
      <c r="E193" s="20" t="s">
        <v>128</v>
      </c>
      <c r="F193" s="75">
        <f>L193</f>
        <v>0</v>
      </c>
      <c r="G193" s="75">
        <f>M193</f>
        <v>0</v>
      </c>
      <c r="H193" s="75">
        <v>0</v>
      </c>
      <c r="I193" s="22"/>
      <c r="J193" s="22"/>
      <c r="K193" s="22"/>
      <c r="L193" s="17">
        <f t="shared" si="39"/>
        <v>17555.4</v>
      </c>
      <c r="M193" s="17">
        <f t="shared" si="40"/>
        <v>16523</v>
      </c>
      <c r="N193" s="17">
        <f t="shared" si="41"/>
        <v>0</v>
      </c>
    </row>
    <row r="194" spans="1:14" ht="47.25">
      <c r="A194" s="41" t="s">
        <v>120</v>
      </c>
      <c r="B194" s="20">
        <v>11</v>
      </c>
      <c r="C194" s="20" t="s">
        <v>127</v>
      </c>
      <c r="D194" s="20">
        <v>5210105</v>
      </c>
      <c r="E194" s="20" t="s">
        <v>128</v>
      </c>
      <c r="F194" s="75"/>
      <c r="G194" s="75"/>
      <c r="H194" s="75"/>
      <c r="I194" s="22"/>
      <c r="J194" s="22"/>
      <c r="K194" s="22"/>
      <c r="L194" s="17">
        <f t="shared" si="39"/>
        <v>0</v>
      </c>
      <c r="M194" s="17">
        <f t="shared" si="40"/>
        <v>0</v>
      </c>
      <c r="N194" s="17">
        <f t="shared" si="41"/>
        <v>0</v>
      </c>
    </row>
    <row r="195" spans="1:14" ht="15.75">
      <c r="A195" s="46" t="s">
        <v>119</v>
      </c>
      <c r="B195" s="20">
        <v>11</v>
      </c>
      <c r="C195" s="20" t="s">
        <v>127</v>
      </c>
      <c r="D195" s="20">
        <v>5210105</v>
      </c>
      <c r="E195" s="20" t="s">
        <v>138</v>
      </c>
      <c r="F195" s="75"/>
      <c r="G195" s="75"/>
      <c r="H195" s="75"/>
      <c r="I195" s="22"/>
      <c r="J195" s="22"/>
      <c r="K195" s="22"/>
      <c r="L195" s="17">
        <f t="shared" si="39"/>
        <v>0</v>
      </c>
      <c r="M195" s="17">
        <f t="shared" si="40"/>
        <v>0</v>
      </c>
      <c r="N195" s="17">
        <f t="shared" si="41"/>
        <v>0</v>
      </c>
    </row>
    <row r="196" spans="1:14" ht="47.25">
      <c r="A196" s="58" t="s">
        <v>92</v>
      </c>
      <c r="B196" s="20" t="s">
        <v>10</v>
      </c>
      <c r="C196" s="20" t="s">
        <v>127</v>
      </c>
      <c r="D196" s="20" t="s">
        <v>11</v>
      </c>
      <c r="E196" s="20" t="s">
        <v>128</v>
      </c>
      <c r="F196" s="75">
        <v>28.7</v>
      </c>
      <c r="G196" s="75">
        <v>28.7</v>
      </c>
      <c r="H196" s="75">
        <v>0</v>
      </c>
      <c r="I196" s="22"/>
      <c r="J196" s="22"/>
      <c r="K196" s="22"/>
      <c r="L196" s="17">
        <f t="shared" si="39"/>
        <v>28.7</v>
      </c>
      <c r="M196" s="17">
        <f t="shared" si="40"/>
        <v>28.7</v>
      </c>
      <c r="N196" s="17">
        <f t="shared" si="41"/>
        <v>0</v>
      </c>
    </row>
    <row r="197" spans="1:14" ht="15.75">
      <c r="A197" s="46" t="s">
        <v>119</v>
      </c>
      <c r="B197" s="20" t="s">
        <v>10</v>
      </c>
      <c r="C197" s="20" t="s">
        <v>127</v>
      </c>
      <c r="D197" s="20" t="s">
        <v>11</v>
      </c>
      <c r="E197" s="20" t="s">
        <v>138</v>
      </c>
      <c r="F197" s="75">
        <v>28.7</v>
      </c>
      <c r="G197" s="75">
        <v>28.7</v>
      </c>
      <c r="H197" s="75">
        <v>0</v>
      </c>
      <c r="I197" s="22"/>
      <c r="J197" s="22"/>
      <c r="K197" s="22"/>
      <c r="L197" s="17">
        <f t="shared" si="39"/>
        <v>28.7</v>
      </c>
      <c r="M197" s="17">
        <f t="shared" si="40"/>
        <v>28.7</v>
      </c>
      <c r="N197" s="17">
        <f t="shared" si="41"/>
        <v>0</v>
      </c>
    </row>
    <row r="198" spans="1:14" ht="63">
      <c r="A198" s="40" t="s">
        <v>121</v>
      </c>
      <c r="B198" s="20">
        <v>11</v>
      </c>
      <c r="C198" s="20" t="s">
        <v>129</v>
      </c>
      <c r="D198" s="20"/>
      <c r="E198" s="20" t="s">
        <v>128</v>
      </c>
      <c r="F198" s="75">
        <v>452.6</v>
      </c>
      <c r="G198" s="75">
        <v>0</v>
      </c>
      <c r="H198" s="75">
        <v>452.6</v>
      </c>
      <c r="I198" s="22">
        <v>40.2</v>
      </c>
      <c r="J198" s="22"/>
      <c r="K198" s="22">
        <v>40.2</v>
      </c>
      <c r="L198" s="17">
        <f t="shared" si="39"/>
        <v>492.8</v>
      </c>
      <c r="M198" s="17">
        <f t="shared" si="40"/>
        <v>0</v>
      </c>
      <c r="N198" s="17">
        <f t="shared" si="41"/>
        <v>492.8</v>
      </c>
    </row>
    <row r="199" spans="1:14" ht="31.5">
      <c r="A199" s="46" t="s">
        <v>122</v>
      </c>
      <c r="B199" s="20">
        <v>11</v>
      </c>
      <c r="C199" s="20" t="s">
        <v>129</v>
      </c>
      <c r="D199" s="56" t="s">
        <v>164</v>
      </c>
      <c r="E199" s="20" t="s">
        <v>128</v>
      </c>
      <c r="F199" s="75">
        <v>452.6</v>
      </c>
      <c r="G199" s="75">
        <v>0</v>
      </c>
      <c r="H199" s="75">
        <v>452.6</v>
      </c>
      <c r="I199" s="22">
        <v>40.2</v>
      </c>
      <c r="J199" s="22"/>
      <c r="K199" s="22">
        <v>40.2</v>
      </c>
      <c r="L199" s="17">
        <f t="shared" si="39"/>
        <v>492.8</v>
      </c>
      <c r="M199" s="17">
        <f t="shared" si="40"/>
        <v>0</v>
      </c>
      <c r="N199" s="17">
        <f t="shared" si="41"/>
        <v>492.8</v>
      </c>
    </row>
    <row r="200" spans="1:14" ht="63">
      <c r="A200" s="46" t="s">
        <v>123</v>
      </c>
      <c r="B200" s="20">
        <v>11</v>
      </c>
      <c r="C200" s="20" t="s">
        <v>129</v>
      </c>
      <c r="D200" s="56" t="s">
        <v>165</v>
      </c>
      <c r="E200" s="20" t="s">
        <v>128</v>
      </c>
      <c r="F200" s="75">
        <v>452.6</v>
      </c>
      <c r="G200" s="75">
        <v>0</v>
      </c>
      <c r="H200" s="75">
        <v>452.6</v>
      </c>
      <c r="I200" s="22">
        <v>40.2</v>
      </c>
      <c r="J200" s="22"/>
      <c r="K200" s="22">
        <v>40.2</v>
      </c>
      <c r="L200" s="17">
        <f t="shared" si="39"/>
        <v>492.8</v>
      </c>
      <c r="M200" s="17">
        <f t="shared" si="40"/>
        <v>0</v>
      </c>
      <c r="N200" s="17">
        <f t="shared" si="41"/>
        <v>492.8</v>
      </c>
    </row>
    <row r="201" spans="1:14" ht="15.75">
      <c r="A201" s="46" t="s">
        <v>124</v>
      </c>
      <c r="B201" s="20">
        <v>11</v>
      </c>
      <c r="C201" s="20" t="s">
        <v>129</v>
      </c>
      <c r="D201" s="56" t="s">
        <v>165</v>
      </c>
      <c r="E201" s="20" t="s">
        <v>137</v>
      </c>
      <c r="F201" s="75">
        <v>452.6</v>
      </c>
      <c r="G201" s="75">
        <v>0</v>
      </c>
      <c r="H201" s="75">
        <v>452.6</v>
      </c>
      <c r="I201" s="22">
        <v>40.2</v>
      </c>
      <c r="J201" s="22"/>
      <c r="K201" s="22">
        <v>40.2</v>
      </c>
      <c r="L201" s="17">
        <f t="shared" si="39"/>
        <v>492.8</v>
      </c>
      <c r="M201" s="17">
        <f t="shared" si="40"/>
        <v>0</v>
      </c>
      <c r="N201" s="17">
        <f t="shared" si="41"/>
        <v>492.8</v>
      </c>
    </row>
    <row r="202" spans="1:14" ht="15.75">
      <c r="A202" s="46" t="s">
        <v>125</v>
      </c>
      <c r="B202" s="20"/>
      <c r="C202" s="20"/>
      <c r="D202" s="20"/>
      <c r="E202" s="20"/>
      <c r="F202" s="59">
        <f aca="true" t="shared" si="47" ref="F202:N202">F20+F69+F74+F78+F96+F132+F146+F173+F185</f>
        <v>149267.11</v>
      </c>
      <c r="G202" s="59">
        <f t="shared" si="47"/>
        <v>85755.20999999999</v>
      </c>
      <c r="H202" s="59">
        <f t="shared" si="47"/>
        <v>63511.9</v>
      </c>
      <c r="I202" s="59">
        <f t="shared" si="47"/>
        <v>17583.4</v>
      </c>
      <c r="J202" s="59">
        <f t="shared" si="47"/>
        <v>2924.1000000000004</v>
      </c>
      <c r="K202" s="59">
        <f t="shared" si="47"/>
        <v>14659.300000000001</v>
      </c>
      <c r="L202" s="59">
        <f t="shared" si="47"/>
        <v>166850.5</v>
      </c>
      <c r="M202" s="59">
        <f t="shared" si="47"/>
        <v>88679.29999999997</v>
      </c>
      <c r="N202" s="59">
        <f t="shared" si="47"/>
        <v>78171.2</v>
      </c>
    </row>
    <row r="203" spans="1:14" ht="15.75">
      <c r="A203" s="77" t="s">
        <v>186</v>
      </c>
      <c r="B203" s="11"/>
      <c r="C203" s="11"/>
      <c r="D203" s="11"/>
      <c r="E203" s="11"/>
      <c r="F203" s="76"/>
      <c r="G203" s="76"/>
      <c r="H203" s="76"/>
      <c r="L203" s="16">
        <v>-1396.7</v>
      </c>
      <c r="M203" s="16">
        <v>-1154.2</v>
      </c>
      <c r="N203">
        <v>-242.5</v>
      </c>
    </row>
    <row r="204" spans="2:13" ht="12.75">
      <c r="B204" s="11"/>
      <c r="C204" s="11"/>
      <c r="D204" s="11"/>
      <c r="E204" s="11"/>
      <c r="F204" s="76"/>
      <c r="G204" s="76"/>
      <c r="H204" s="76"/>
      <c r="I204" s="15"/>
      <c r="L204" s="16"/>
      <c r="M204" s="16"/>
    </row>
    <row r="205" spans="2:13" ht="12.75">
      <c r="B205" s="11"/>
      <c r="C205" s="11"/>
      <c r="D205" s="11"/>
      <c r="E205" s="11"/>
      <c r="F205" s="76"/>
      <c r="G205" s="76"/>
      <c r="H205" s="76"/>
      <c r="L205" s="16"/>
      <c r="M205" s="16"/>
    </row>
    <row r="206" spans="2:13" ht="12.75">
      <c r="B206" s="11"/>
      <c r="C206" s="11"/>
      <c r="D206" s="11"/>
      <c r="E206" s="11"/>
      <c r="F206" s="76"/>
      <c r="G206" s="76"/>
      <c r="H206" s="76"/>
      <c r="L206" s="16"/>
      <c r="M206" s="16"/>
    </row>
    <row r="207" spans="2:13" ht="12.75">
      <c r="B207" s="11"/>
      <c r="C207" s="11"/>
      <c r="D207" s="11"/>
      <c r="E207" s="11"/>
      <c r="F207" s="76"/>
      <c r="G207" s="76"/>
      <c r="H207" s="76"/>
      <c r="L207" s="16"/>
      <c r="M207" s="16"/>
    </row>
    <row r="208" spans="2:13" ht="12.75">
      <c r="B208" s="11"/>
      <c r="C208" s="11"/>
      <c r="D208" s="11"/>
      <c r="E208" s="11"/>
      <c r="F208" s="76"/>
      <c r="G208" s="76"/>
      <c r="H208" s="76"/>
      <c r="L208" s="16"/>
      <c r="M208" s="16"/>
    </row>
    <row r="209" spans="2:13" ht="12.75">
      <c r="B209" s="11"/>
      <c r="C209" s="11"/>
      <c r="D209" s="11"/>
      <c r="E209" s="11"/>
      <c r="F209" s="76"/>
      <c r="G209" s="76"/>
      <c r="H209" s="76"/>
      <c r="L209" s="16"/>
      <c r="M209" s="16"/>
    </row>
    <row r="210" spans="2:13" ht="12.75">
      <c r="B210" s="11"/>
      <c r="C210" s="11"/>
      <c r="D210" s="11"/>
      <c r="E210" s="11"/>
      <c r="F210" s="14"/>
      <c r="G210" s="14"/>
      <c r="H210" s="14"/>
      <c r="L210" s="16"/>
      <c r="M210" s="16"/>
    </row>
    <row r="211" spans="2:13" ht="12.75">
      <c r="B211" s="11"/>
      <c r="C211" s="11"/>
      <c r="D211" s="11"/>
      <c r="E211" s="11"/>
      <c r="F211" s="14"/>
      <c r="G211" s="14"/>
      <c r="H211" s="14"/>
      <c r="L211" s="16"/>
      <c r="M211" s="16"/>
    </row>
    <row r="212" spans="2:13" ht="12.75">
      <c r="B212" s="11"/>
      <c r="C212" s="11"/>
      <c r="D212" s="11"/>
      <c r="E212" s="11"/>
      <c r="F212" s="14"/>
      <c r="G212" s="14"/>
      <c r="H212" s="14"/>
      <c r="L212" s="16"/>
      <c r="M212" s="16"/>
    </row>
    <row r="213" spans="2:13" ht="12.75">
      <c r="B213" s="11"/>
      <c r="C213" s="11"/>
      <c r="D213" s="11"/>
      <c r="E213" s="11"/>
      <c r="F213" s="14"/>
      <c r="G213" s="14"/>
      <c r="H213" s="14"/>
      <c r="L213" s="16"/>
      <c r="M213" s="16"/>
    </row>
    <row r="214" spans="2:13" ht="12.75">
      <c r="B214" s="11"/>
      <c r="C214" s="11"/>
      <c r="D214" s="11"/>
      <c r="E214" s="11"/>
      <c r="F214" s="14"/>
      <c r="G214" s="14"/>
      <c r="H214" s="14"/>
      <c r="L214" s="16"/>
      <c r="M214" s="16"/>
    </row>
    <row r="215" spans="2:13" ht="12.75">
      <c r="B215" s="11"/>
      <c r="C215" s="11"/>
      <c r="D215" s="11"/>
      <c r="E215" s="11"/>
      <c r="F215" s="14"/>
      <c r="G215" s="14"/>
      <c r="H215" s="14"/>
      <c r="L215" s="16"/>
      <c r="M215" s="16"/>
    </row>
    <row r="216" spans="2:13" ht="12.75">
      <c r="B216" s="11"/>
      <c r="C216" s="11"/>
      <c r="D216" s="11"/>
      <c r="E216" s="11"/>
      <c r="F216" s="14"/>
      <c r="G216" s="14"/>
      <c r="H216" s="14"/>
      <c r="L216" s="16"/>
      <c r="M216" s="16"/>
    </row>
    <row r="217" spans="2:13" ht="12.75">
      <c r="B217" s="11"/>
      <c r="C217" s="11"/>
      <c r="D217" s="11"/>
      <c r="E217" s="11"/>
      <c r="F217" s="14"/>
      <c r="G217" s="14"/>
      <c r="H217" s="14"/>
      <c r="L217" s="16"/>
      <c r="M217" s="16"/>
    </row>
    <row r="218" spans="2:13" ht="12.75">
      <c r="B218" s="11"/>
      <c r="C218" s="11"/>
      <c r="D218" s="11"/>
      <c r="E218" s="11"/>
      <c r="F218" s="14"/>
      <c r="G218" s="14"/>
      <c r="H218" s="14"/>
      <c r="L218" s="16"/>
      <c r="M218" s="16"/>
    </row>
    <row r="219" spans="2:13" ht="12.75">
      <c r="B219" s="11"/>
      <c r="C219" s="11"/>
      <c r="D219" s="11"/>
      <c r="E219" s="11"/>
      <c r="F219" s="14"/>
      <c r="G219" s="14"/>
      <c r="H219" s="14"/>
      <c r="L219" s="16"/>
      <c r="M219" s="16"/>
    </row>
    <row r="220" spans="2:13" ht="12.75">
      <c r="B220" s="11"/>
      <c r="C220" s="11"/>
      <c r="D220" s="11"/>
      <c r="E220" s="11"/>
      <c r="F220" s="14"/>
      <c r="G220" s="14"/>
      <c r="H220" s="14"/>
      <c r="L220" s="16"/>
      <c r="M220" s="16"/>
    </row>
    <row r="221" spans="2:13" ht="12.75">
      <c r="B221" s="11"/>
      <c r="C221" s="11"/>
      <c r="D221" s="11"/>
      <c r="E221" s="11"/>
      <c r="F221" s="14"/>
      <c r="G221" s="14"/>
      <c r="H221" s="14"/>
      <c r="L221" s="16"/>
      <c r="M221" s="16"/>
    </row>
    <row r="222" spans="2:13" ht="12.75">
      <c r="B222" s="11"/>
      <c r="C222" s="11"/>
      <c r="D222" s="11"/>
      <c r="E222" s="11"/>
      <c r="F222" s="14"/>
      <c r="G222" s="14"/>
      <c r="H222" s="14"/>
      <c r="L222" s="16"/>
      <c r="M222" s="16"/>
    </row>
    <row r="223" spans="2:13" ht="12.75">
      <c r="B223" s="11"/>
      <c r="C223" s="11"/>
      <c r="D223" s="11"/>
      <c r="E223" s="11"/>
      <c r="F223" s="14"/>
      <c r="G223" s="14"/>
      <c r="H223" s="14"/>
      <c r="L223" s="16"/>
      <c r="M223" s="16"/>
    </row>
    <row r="224" spans="2:13" ht="12.75">
      <c r="B224" s="11"/>
      <c r="C224" s="11"/>
      <c r="D224" s="11"/>
      <c r="E224" s="11"/>
      <c r="F224" s="14"/>
      <c r="G224" s="14"/>
      <c r="H224" s="14"/>
      <c r="L224" s="16"/>
      <c r="M224" s="16"/>
    </row>
    <row r="225" spans="2:13" ht="12.75">
      <c r="B225" s="11"/>
      <c r="C225" s="11"/>
      <c r="D225" s="11"/>
      <c r="E225" s="11"/>
      <c r="F225" s="14"/>
      <c r="G225" s="14"/>
      <c r="H225" s="14"/>
      <c r="L225" s="16"/>
      <c r="M225" s="16"/>
    </row>
    <row r="226" spans="2:13" ht="12.75">
      <c r="B226" s="11"/>
      <c r="C226" s="11"/>
      <c r="D226" s="11"/>
      <c r="E226" s="11"/>
      <c r="F226" s="14"/>
      <c r="G226" s="14"/>
      <c r="H226" s="14"/>
      <c r="L226" s="16"/>
      <c r="M226" s="16"/>
    </row>
    <row r="227" spans="2:13" ht="12.75">
      <c r="B227" s="11"/>
      <c r="C227" s="11"/>
      <c r="D227" s="11"/>
      <c r="E227" s="11"/>
      <c r="F227" s="14"/>
      <c r="G227" s="14"/>
      <c r="H227" s="14"/>
      <c r="L227" s="16"/>
      <c r="M227" s="16"/>
    </row>
    <row r="228" spans="2:13" ht="12.75">
      <c r="B228" s="11"/>
      <c r="C228" s="11"/>
      <c r="D228" s="11"/>
      <c r="E228" s="11"/>
      <c r="F228" s="14"/>
      <c r="G228" s="14"/>
      <c r="H228" s="14"/>
      <c r="L228" s="16"/>
      <c r="M228" s="16"/>
    </row>
    <row r="229" spans="2:13" ht="12.75">
      <c r="B229" s="11"/>
      <c r="C229" s="11"/>
      <c r="D229" s="11"/>
      <c r="E229" s="11"/>
      <c r="F229" s="14"/>
      <c r="G229" s="14"/>
      <c r="H229" s="14"/>
      <c r="L229" s="16"/>
      <c r="M229" s="16"/>
    </row>
    <row r="230" spans="2:13" ht="12.75">
      <c r="B230" s="11"/>
      <c r="C230" s="11"/>
      <c r="D230" s="11"/>
      <c r="E230" s="11"/>
      <c r="F230" s="14"/>
      <c r="G230" s="14"/>
      <c r="H230" s="14"/>
      <c r="L230" s="16"/>
      <c r="M230" s="16"/>
    </row>
    <row r="231" spans="2:13" ht="12.75">
      <c r="B231" s="11"/>
      <c r="C231" s="11"/>
      <c r="D231" s="11"/>
      <c r="E231" s="11"/>
      <c r="F231" s="14"/>
      <c r="G231" s="14"/>
      <c r="H231" s="14"/>
      <c r="L231" s="16"/>
      <c r="M231" s="16"/>
    </row>
    <row r="232" spans="2:13" ht="12.75">
      <c r="B232" s="11"/>
      <c r="C232" s="11"/>
      <c r="D232" s="11"/>
      <c r="E232" s="11"/>
      <c r="F232" s="14"/>
      <c r="G232" s="14"/>
      <c r="H232" s="14"/>
      <c r="L232" s="16"/>
      <c r="M232" s="16"/>
    </row>
    <row r="233" spans="2:13" ht="12.75">
      <c r="B233" s="11"/>
      <c r="C233" s="11"/>
      <c r="D233" s="11"/>
      <c r="E233" s="11"/>
      <c r="F233" s="14"/>
      <c r="G233" s="14"/>
      <c r="H233" s="14"/>
      <c r="L233" s="16"/>
      <c r="M233" s="16"/>
    </row>
    <row r="234" spans="2:13" ht="12.75">
      <c r="B234" s="11"/>
      <c r="C234" s="11"/>
      <c r="D234" s="11"/>
      <c r="E234" s="11"/>
      <c r="F234" s="14"/>
      <c r="G234" s="14"/>
      <c r="H234" s="14"/>
      <c r="L234" s="16"/>
      <c r="M234" s="16"/>
    </row>
    <row r="235" spans="2:13" ht="12.75">
      <c r="B235" s="11"/>
      <c r="C235" s="11"/>
      <c r="D235" s="11"/>
      <c r="E235" s="11"/>
      <c r="F235" s="14"/>
      <c r="G235" s="14"/>
      <c r="H235" s="14"/>
      <c r="L235" s="16"/>
      <c r="M235" s="16"/>
    </row>
    <row r="236" spans="2:13" ht="12.75">
      <c r="B236" s="11"/>
      <c r="C236" s="11"/>
      <c r="D236" s="11"/>
      <c r="E236" s="11"/>
      <c r="F236" s="14"/>
      <c r="G236" s="14"/>
      <c r="H236" s="14"/>
      <c r="L236" s="16"/>
      <c r="M236" s="16"/>
    </row>
    <row r="237" spans="2:13" ht="12.75">
      <c r="B237" s="11"/>
      <c r="C237" s="11"/>
      <c r="D237" s="11"/>
      <c r="E237" s="11"/>
      <c r="F237" s="14"/>
      <c r="G237" s="14"/>
      <c r="H237" s="14"/>
      <c r="L237" s="16"/>
      <c r="M237" s="16"/>
    </row>
    <row r="238" spans="2:13" ht="12.75">
      <c r="B238" s="11"/>
      <c r="C238" s="11"/>
      <c r="D238" s="11"/>
      <c r="E238" s="11"/>
      <c r="F238" s="14"/>
      <c r="G238" s="14"/>
      <c r="H238" s="14"/>
      <c r="L238" s="16"/>
      <c r="M238" s="16"/>
    </row>
    <row r="239" spans="2:13" ht="12.75">
      <c r="B239" s="11"/>
      <c r="C239" s="11"/>
      <c r="D239" s="11"/>
      <c r="E239" s="11"/>
      <c r="F239" s="14"/>
      <c r="G239" s="14"/>
      <c r="H239" s="14"/>
      <c r="L239" s="16"/>
      <c r="M239" s="16"/>
    </row>
    <row r="240" spans="2:13" ht="12.75">
      <c r="B240" s="11"/>
      <c r="C240" s="11"/>
      <c r="D240" s="11"/>
      <c r="E240" s="11"/>
      <c r="F240" s="14"/>
      <c r="G240" s="14"/>
      <c r="H240" s="14"/>
      <c r="L240" s="16"/>
      <c r="M240" s="16"/>
    </row>
    <row r="241" spans="2:13" ht="12.75">
      <c r="B241" s="11"/>
      <c r="C241" s="11"/>
      <c r="D241" s="11"/>
      <c r="E241" s="11"/>
      <c r="F241" s="14"/>
      <c r="G241" s="14"/>
      <c r="H241" s="14"/>
      <c r="L241" s="16"/>
      <c r="M241" s="16"/>
    </row>
    <row r="242" spans="2:13" ht="12.75">
      <c r="B242" s="11"/>
      <c r="C242" s="11"/>
      <c r="D242" s="11"/>
      <c r="E242" s="11"/>
      <c r="F242" s="14"/>
      <c r="G242" s="14"/>
      <c r="H242" s="14"/>
      <c r="L242" s="16"/>
      <c r="M242" s="16"/>
    </row>
    <row r="243" spans="2:13" ht="12.75">
      <c r="B243" s="11"/>
      <c r="C243" s="11"/>
      <c r="D243" s="11"/>
      <c r="E243" s="11"/>
      <c r="F243" s="14"/>
      <c r="G243" s="14"/>
      <c r="H243" s="14"/>
      <c r="L243" s="16"/>
      <c r="M243" s="16"/>
    </row>
    <row r="244" spans="2:13" ht="12.75">
      <c r="B244" s="11"/>
      <c r="C244" s="11"/>
      <c r="D244" s="11"/>
      <c r="E244" s="11"/>
      <c r="F244" s="14"/>
      <c r="G244" s="14"/>
      <c r="H244" s="14"/>
      <c r="L244" s="16"/>
      <c r="M244" s="16"/>
    </row>
    <row r="245" spans="2:13" ht="12.75">
      <c r="B245" s="11"/>
      <c r="C245" s="11"/>
      <c r="D245" s="11"/>
      <c r="E245" s="11"/>
      <c r="F245" s="14"/>
      <c r="G245" s="14"/>
      <c r="H245" s="14"/>
      <c r="L245" s="16"/>
      <c r="M245" s="16"/>
    </row>
    <row r="246" spans="2:13" ht="12.75">
      <c r="B246" s="11"/>
      <c r="C246" s="11"/>
      <c r="D246" s="11"/>
      <c r="E246" s="11"/>
      <c r="F246" s="14"/>
      <c r="G246" s="14"/>
      <c r="H246" s="14"/>
      <c r="L246" s="16"/>
      <c r="M246" s="16"/>
    </row>
    <row r="247" spans="2:13" ht="12.75">
      <c r="B247" s="11"/>
      <c r="C247" s="11"/>
      <c r="D247" s="11"/>
      <c r="E247" s="11"/>
      <c r="F247" s="14"/>
      <c r="G247" s="14"/>
      <c r="H247" s="14"/>
      <c r="L247" s="16"/>
      <c r="M247" s="16"/>
    </row>
    <row r="248" spans="2:13" ht="12.75">
      <c r="B248" s="11"/>
      <c r="C248" s="11"/>
      <c r="D248" s="11"/>
      <c r="E248" s="11"/>
      <c r="F248" s="14"/>
      <c r="G248" s="14"/>
      <c r="H248" s="14"/>
      <c r="L248" s="16"/>
      <c r="M248" s="16"/>
    </row>
    <row r="249" spans="2:13" ht="12.75">
      <c r="B249" s="11"/>
      <c r="C249" s="11"/>
      <c r="D249" s="11"/>
      <c r="E249" s="11"/>
      <c r="F249" s="14"/>
      <c r="G249" s="14"/>
      <c r="H249" s="14"/>
      <c r="L249" s="16"/>
      <c r="M249" s="16"/>
    </row>
    <row r="250" spans="2:13" ht="12.75">
      <c r="B250" s="11"/>
      <c r="C250" s="11"/>
      <c r="D250" s="11"/>
      <c r="E250" s="11"/>
      <c r="F250" s="14"/>
      <c r="G250" s="14"/>
      <c r="H250" s="14"/>
      <c r="L250" s="16"/>
      <c r="M250" s="16"/>
    </row>
    <row r="251" spans="2:13" ht="12.75">
      <c r="B251" s="11"/>
      <c r="C251" s="11"/>
      <c r="D251" s="11"/>
      <c r="E251" s="11"/>
      <c r="F251" s="14"/>
      <c r="G251" s="14"/>
      <c r="H251" s="14"/>
      <c r="L251" s="16"/>
      <c r="M251" s="16"/>
    </row>
    <row r="252" spans="2:13" ht="12.75">
      <c r="B252" s="11"/>
      <c r="C252" s="11"/>
      <c r="D252" s="11"/>
      <c r="E252" s="11"/>
      <c r="F252" s="14"/>
      <c r="G252" s="14"/>
      <c r="H252" s="14"/>
      <c r="L252" s="16"/>
      <c r="M252" s="16"/>
    </row>
    <row r="253" spans="2:13" ht="12.75">
      <c r="B253" s="11"/>
      <c r="C253" s="11"/>
      <c r="D253" s="11"/>
      <c r="E253" s="11"/>
      <c r="F253" s="14"/>
      <c r="G253" s="14"/>
      <c r="H253" s="14"/>
      <c r="L253" s="16"/>
      <c r="M253" s="16"/>
    </row>
    <row r="254" spans="2:13" ht="12.75">
      <c r="B254" s="11"/>
      <c r="C254" s="11"/>
      <c r="D254" s="11"/>
      <c r="E254" s="11"/>
      <c r="F254" s="14"/>
      <c r="G254" s="14"/>
      <c r="H254" s="14"/>
      <c r="L254" s="16"/>
      <c r="M254" s="16"/>
    </row>
    <row r="255" spans="2:13" ht="12.75">
      <c r="B255" s="11"/>
      <c r="C255" s="11"/>
      <c r="D255" s="11"/>
      <c r="E255" s="11"/>
      <c r="F255" s="14"/>
      <c r="G255" s="14"/>
      <c r="H255" s="14"/>
      <c r="L255" s="16"/>
      <c r="M255" s="16"/>
    </row>
    <row r="256" spans="2:13" ht="12.75">
      <c r="B256" s="11"/>
      <c r="C256" s="11"/>
      <c r="D256" s="11"/>
      <c r="E256" s="11"/>
      <c r="F256" s="14"/>
      <c r="G256" s="14"/>
      <c r="H256" s="14"/>
      <c r="L256" s="16"/>
      <c r="M256" s="16"/>
    </row>
    <row r="257" spans="2:13" ht="12.75">
      <c r="B257" s="11"/>
      <c r="C257" s="11"/>
      <c r="D257" s="11"/>
      <c r="E257" s="11"/>
      <c r="F257" s="14"/>
      <c r="G257" s="14"/>
      <c r="H257" s="14"/>
      <c r="L257" s="16"/>
      <c r="M257" s="16"/>
    </row>
    <row r="258" spans="2:13" ht="12.75">
      <c r="B258" s="11"/>
      <c r="C258" s="11"/>
      <c r="D258" s="11"/>
      <c r="E258" s="11"/>
      <c r="F258" s="14"/>
      <c r="G258" s="14"/>
      <c r="H258" s="14"/>
      <c r="L258" s="16"/>
      <c r="M258" s="16"/>
    </row>
    <row r="259" spans="2:13" ht="12.75">
      <c r="B259" s="11"/>
      <c r="C259" s="11"/>
      <c r="D259" s="11"/>
      <c r="E259" s="11"/>
      <c r="F259" s="14"/>
      <c r="G259" s="14"/>
      <c r="H259" s="14"/>
      <c r="L259" s="16"/>
      <c r="M259" s="16"/>
    </row>
    <row r="260" spans="2:13" ht="12.75">
      <c r="B260" s="11"/>
      <c r="C260" s="11"/>
      <c r="D260" s="11"/>
      <c r="E260" s="11"/>
      <c r="F260" s="14"/>
      <c r="G260" s="14"/>
      <c r="H260" s="14"/>
      <c r="L260" s="16"/>
      <c r="M260" s="16"/>
    </row>
    <row r="261" spans="2:13" ht="12.75">
      <c r="B261" s="11"/>
      <c r="C261" s="11"/>
      <c r="D261" s="11"/>
      <c r="E261" s="11"/>
      <c r="F261" s="14"/>
      <c r="G261" s="14"/>
      <c r="H261" s="14"/>
      <c r="L261" s="16"/>
      <c r="M261" s="16"/>
    </row>
    <row r="262" spans="2:13" ht="12.75">
      <c r="B262" s="11"/>
      <c r="C262" s="11"/>
      <c r="D262" s="11"/>
      <c r="E262" s="11"/>
      <c r="F262" s="14"/>
      <c r="G262" s="14"/>
      <c r="H262" s="14"/>
      <c r="L262" s="16"/>
      <c r="M262" s="16"/>
    </row>
    <row r="263" spans="2:13" ht="12.75">
      <c r="B263" s="11"/>
      <c r="C263" s="11"/>
      <c r="D263" s="11"/>
      <c r="E263" s="11"/>
      <c r="F263" s="14"/>
      <c r="G263" s="14"/>
      <c r="H263" s="14"/>
      <c r="L263" s="16"/>
      <c r="M263" s="16"/>
    </row>
    <row r="264" spans="2:13" ht="12.75">
      <c r="B264" s="11"/>
      <c r="C264" s="11"/>
      <c r="D264" s="11"/>
      <c r="E264" s="11"/>
      <c r="F264" s="14"/>
      <c r="G264" s="14"/>
      <c r="H264" s="14"/>
      <c r="L264" s="16"/>
      <c r="M264" s="16"/>
    </row>
    <row r="265" spans="2:13" ht="12.75">
      <c r="B265" s="11"/>
      <c r="C265" s="11"/>
      <c r="D265" s="11"/>
      <c r="E265" s="11"/>
      <c r="F265" s="14"/>
      <c r="G265" s="14"/>
      <c r="H265" s="14"/>
      <c r="L265" s="16"/>
      <c r="M265" s="16"/>
    </row>
    <row r="266" spans="2:13" ht="12.75">
      <c r="B266" s="11"/>
      <c r="C266" s="11"/>
      <c r="D266" s="11"/>
      <c r="E266" s="11"/>
      <c r="F266" s="14"/>
      <c r="G266" s="14"/>
      <c r="H266" s="14"/>
      <c r="L266" s="16"/>
      <c r="M266" s="16"/>
    </row>
    <row r="267" spans="2:13" ht="12.75">
      <c r="B267" s="11"/>
      <c r="C267" s="11"/>
      <c r="D267" s="11"/>
      <c r="E267" s="11"/>
      <c r="F267" s="14"/>
      <c r="G267" s="14"/>
      <c r="H267" s="14"/>
      <c r="L267" s="16"/>
      <c r="M267" s="16"/>
    </row>
    <row r="268" spans="2:13" ht="12.75">
      <c r="B268" s="11"/>
      <c r="C268" s="11"/>
      <c r="D268" s="11"/>
      <c r="E268" s="11"/>
      <c r="F268" s="14"/>
      <c r="G268" s="14"/>
      <c r="H268" s="14"/>
      <c r="L268" s="16"/>
      <c r="M268" s="16"/>
    </row>
    <row r="269" spans="2:13" ht="12.75">
      <c r="B269" s="11"/>
      <c r="C269" s="11"/>
      <c r="D269" s="11"/>
      <c r="E269" s="11"/>
      <c r="F269" s="14"/>
      <c r="G269" s="14"/>
      <c r="H269" s="14"/>
      <c r="L269" s="16"/>
      <c r="M269" s="16"/>
    </row>
    <row r="270" spans="2:13" ht="12.75">
      <c r="B270" s="11"/>
      <c r="C270" s="11"/>
      <c r="D270" s="11"/>
      <c r="E270" s="11"/>
      <c r="F270" s="14"/>
      <c r="G270" s="14"/>
      <c r="H270" s="14"/>
      <c r="L270" s="16"/>
      <c r="M270" s="16"/>
    </row>
    <row r="271" spans="2:13" ht="12.75">
      <c r="B271" s="11"/>
      <c r="C271" s="11"/>
      <c r="D271" s="11"/>
      <c r="E271" s="11"/>
      <c r="F271" s="14"/>
      <c r="G271" s="14"/>
      <c r="H271" s="14"/>
      <c r="L271" s="16"/>
      <c r="M271" s="16"/>
    </row>
    <row r="272" spans="2:13" ht="12.75">
      <c r="B272" s="11"/>
      <c r="C272" s="11"/>
      <c r="D272" s="11"/>
      <c r="E272" s="11"/>
      <c r="F272" s="14"/>
      <c r="G272" s="14"/>
      <c r="H272" s="14"/>
      <c r="L272" s="16"/>
      <c r="M272" s="16"/>
    </row>
    <row r="273" spans="2:13" ht="12.75">
      <c r="B273" s="11"/>
      <c r="C273" s="11"/>
      <c r="D273" s="11"/>
      <c r="E273" s="11"/>
      <c r="F273" s="14"/>
      <c r="G273" s="14"/>
      <c r="H273" s="14"/>
      <c r="L273" s="16"/>
      <c r="M273" s="16"/>
    </row>
    <row r="274" spans="2:13" ht="12.75">
      <c r="B274" s="11"/>
      <c r="C274" s="11"/>
      <c r="D274" s="11"/>
      <c r="E274" s="11"/>
      <c r="F274" s="14"/>
      <c r="G274" s="14"/>
      <c r="H274" s="14"/>
      <c r="L274" s="16"/>
      <c r="M274" s="16"/>
    </row>
    <row r="275" spans="2:13" ht="12.75">
      <c r="B275" s="11"/>
      <c r="C275" s="11"/>
      <c r="D275" s="11"/>
      <c r="E275" s="11"/>
      <c r="F275" s="14"/>
      <c r="G275" s="14"/>
      <c r="H275" s="14"/>
      <c r="L275" s="16"/>
      <c r="M275" s="16"/>
    </row>
    <row r="276" spans="2:13" ht="12.75">
      <c r="B276" s="11"/>
      <c r="C276" s="11"/>
      <c r="D276" s="11"/>
      <c r="E276" s="11"/>
      <c r="F276" s="14"/>
      <c r="G276" s="14"/>
      <c r="H276" s="14"/>
      <c r="L276" s="16"/>
      <c r="M276" s="16"/>
    </row>
    <row r="277" spans="2:13" ht="12.75">
      <c r="B277" s="11"/>
      <c r="C277" s="11"/>
      <c r="D277" s="11"/>
      <c r="E277" s="11"/>
      <c r="F277" s="14"/>
      <c r="G277" s="14"/>
      <c r="H277" s="14"/>
      <c r="L277" s="16"/>
      <c r="M277" s="16"/>
    </row>
    <row r="278" spans="2:13" ht="12.75">
      <c r="B278" s="11"/>
      <c r="C278" s="11"/>
      <c r="D278" s="11"/>
      <c r="E278" s="11"/>
      <c r="F278" s="14"/>
      <c r="G278" s="14"/>
      <c r="H278" s="14"/>
      <c r="L278" s="16"/>
      <c r="M278" s="16"/>
    </row>
    <row r="279" spans="2:13" ht="12.75">
      <c r="B279" s="11"/>
      <c r="C279" s="11"/>
      <c r="D279" s="11"/>
      <c r="E279" s="11"/>
      <c r="F279" s="14"/>
      <c r="G279" s="14"/>
      <c r="H279" s="14"/>
      <c r="L279" s="16"/>
      <c r="M279" s="16"/>
    </row>
    <row r="280" spans="2:13" ht="12.75">
      <c r="B280" s="11"/>
      <c r="C280" s="11"/>
      <c r="D280" s="11"/>
      <c r="E280" s="11"/>
      <c r="F280" s="14"/>
      <c r="G280" s="14"/>
      <c r="H280" s="14"/>
      <c r="L280" s="16"/>
      <c r="M280" s="16"/>
    </row>
    <row r="281" spans="2:13" ht="12.75">
      <c r="B281" s="11"/>
      <c r="C281" s="11"/>
      <c r="D281" s="11"/>
      <c r="E281" s="11"/>
      <c r="F281" s="14"/>
      <c r="G281" s="14"/>
      <c r="H281" s="14"/>
      <c r="L281" s="16"/>
      <c r="M281" s="16"/>
    </row>
    <row r="282" spans="2:13" ht="12.75">
      <c r="B282" s="11"/>
      <c r="C282" s="11"/>
      <c r="D282" s="11"/>
      <c r="E282" s="11"/>
      <c r="F282" s="14"/>
      <c r="G282" s="14"/>
      <c r="H282" s="14"/>
      <c r="L282" s="16"/>
      <c r="M282" s="16"/>
    </row>
    <row r="283" spans="2:13" ht="12.75">
      <c r="B283" s="11"/>
      <c r="C283" s="11"/>
      <c r="D283" s="11"/>
      <c r="E283" s="11"/>
      <c r="F283" s="14"/>
      <c r="G283" s="14"/>
      <c r="H283" s="14"/>
      <c r="L283" s="16"/>
      <c r="M283" s="16"/>
    </row>
    <row r="284" spans="2:13" ht="12.75">
      <c r="B284" s="11"/>
      <c r="C284" s="11"/>
      <c r="D284" s="11"/>
      <c r="E284" s="11"/>
      <c r="F284" s="14"/>
      <c r="G284" s="14"/>
      <c r="H284" s="14"/>
      <c r="L284" s="16"/>
      <c r="M284" s="16"/>
    </row>
    <row r="285" spans="2:13" ht="12.75">
      <c r="B285" s="11"/>
      <c r="C285" s="11"/>
      <c r="D285" s="11"/>
      <c r="E285" s="11"/>
      <c r="F285" s="14"/>
      <c r="G285" s="14"/>
      <c r="H285" s="14"/>
      <c r="L285" s="16"/>
      <c r="M285" s="16"/>
    </row>
    <row r="286" spans="2:13" ht="12.75">
      <c r="B286" s="11"/>
      <c r="C286" s="11"/>
      <c r="D286" s="11"/>
      <c r="E286" s="11"/>
      <c r="F286" s="14"/>
      <c r="G286" s="14"/>
      <c r="H286" s="14"/>
      <c r="L286" s="16"/>
      <c r="M286" s="16"/>
    </row>
    <row r="287" spans="2:13" ht="12.75">
      <c r="B287" s="11"/>
      <c r="C287" s="11"/>
      <c r="D287" s="11"/>
      <c r="E287" s="11"/>
      <c r="F287" s="14"/>
      <c r="G287" s="14"/>
      <c r="H287" s="14"/>
      <c r="L287" s="16"/>
      <c r="M287" s="16"/>
    </row>
    <row r="288" spans="2:13" ht="12.75">
      <c r="B288" s="11"/>
      <c r="C288" s="11"/>
      <c r="D288" s="11"/>
      <c r="E288" s="11"/>
      <c r="F288" s="14"/>
      <c r="G288" s="14"/>
      <c r="H288" s="14"/>
      <c r="L288" s="16"/>
      <c r="M288" s="16"/>
    </row>
    <row r="289" spans="2:13" ht="12.75">
      <c r="B289" s="11"/>
      <c r="C289" s="11"/>
      <c r="D289" s="11"/>
      <c r="E289" s="11"/>
      <c r="F289" s="14"/>
      <c r="G289" s="14"/>
      <c r="H289" s="14"/>
      <c r="L289" s="16"/>
      <c r="M289" s="16"/>
    </row>
    <row r="290" spans="2:13" ht="12.75">
      <c r="B290" s="11"/>
      <c r="C290" s="11"/>
      <c r="D290" s="11"/>
      <c r="E290" s="11"/>
      <c r="F290" s="14"/>
      <c r="G290" s="14"/>
      <c r="H290" s="14"/>
      <c r="L290" s="16"/>
      <c r="M290" s="16"/>
    </row>
    <row r="291" spans="2:13" ht="12.75">
      <c r="B291" s="11"/>
      <c r="C291" s="11"/>
      <c r="D291" s="11"/>
      <c r="E291" s="11"/>
      <c r="F291" s="14"/>
      <c r="G291" s="14"/>
      <c r="H291" s="14"/>
      <c r="L291" s="16"/>
      <c r="M291" s="16"/>
    </row>
    <row r="292" spans="2:13" ht="12.75">
      <c r="B292" s="11"/>
      <c r="C292" s="11"/>
      <c r="D292" s="11"/>
      <c r="E292" s="11"/>
      <c r="F292" s="14"/>
      <c r="G292" s="14"/>
      <c r="H292" s="14"/>
      <c r="L292" s="16"/>
      <c r="M292" s="16"/>
    </row>
    <row r="293" spans="2:13" ht="12.75">
      <c r="B293" s="11"/>
      <c r="C293" s="11"/>
      <c r="D293" s="11"/>
      <c r="E293" s="11"/>
      <c r="F293" s="14"/>
      <c r="G293" s="14"/>
      <c r="H293" s="14"/>
      <c r="L293" s="16"/>
      <c r="M293" s="16"/>
    </row>
    <row r="294" spans="2:13" ht="12.75">
      <c r="B294" s="11"/>
      <c r="C294" s="11"/>
      <c r="D294" s="11"/>
      <c r="E294" s="11"/>
      <c r="F294" s="14"/>
      <c r="G294" s="14"/>
      <c r="H294" s="14"/>
      <c r="L294" s="16"/>
      <c r="M294" s="16"/>
    </row>
    <row r="295" spans="2:13" ht="12.75">
      <c r="B295" s="11"/>
      <c r="C295" s="11"/>
      <c r="D295" s="11"/>
      <c r="E295" s="11"/>
      <c r="F295" s="14"/>
      <c r="G295" s="14"/>
      <c r="H295" s="14"/>
      <c r="L295" s="16"/>
      <c r="M295" s="16"/>
    </row>
    <row r="296" spans="2:13" ht="12.75">
      <c r="B296" s="11"/>
      <c r="C296" s="11"/>
      <c r="D296" s="11"/>
      <c r="E296" s="11"/>
      <c r="F296" s="14"/>
      <c r="G296" s="14"/>
      <c r="H296" s="14"/>
      <c r="L296" s="16"/>
      <c r="M296" s="16"/>
    </row>
    <row r="297" spans="2:13" ht="12.75">
      <c r="B297" s="11"/>
      <c r="C297" s="11"/>
      <c r="D297" s="11"/>
      <c r="E297" s="11"/>
      <c r="F297" s="14"/>
      <c r="G297" s="14"/>
      <c r="H297" s="14"/>
      <c r="L297" s="16"/>
      <c r="M297" s="16"/>
    </row>
    <row r="298" spans="2:13" ht="12.75">
      <c r="B298" s="11"/>
      <c r="C298" s="11"/>
      <c r="D298" s="11"/>
      <c r="E298" s="11"/>
      <c r="F298" s="14"/>
      <c r="G298" s="14"/>
      <c r="H298" s="14"/>
      <c r="L298" s="16"/>
      <c r="M298" s="16"/>
    </row>
    <row r="299" spans="2:13" ht="12.75">
      <c r="B299" s="11"/>
      <c r="C299" s="11"/>
      <c r="D299" s="11"/>
      <c r="E299" s="11"/>
      <c r="F299" s="14"/>
      <c r="G299" s="14"/>
      <c r="H299" s="14"/>
      <c r="L299" s="16"/>
      <c r="M299" s="16"/>
    </row>
    <row r="300" spans="2:13" ht="12.75">
      <c r="B300" s="11"/>
      <c r="C300" s="11"/>
      <c r="D300" s="11"/>
      <c r="E300" s="11"/>
      <c r="F300" s="14"/>
      <c r="G300" s="14"/>
      <c r="H300" s="14"/>
      <c r="L300" s="16"/>
      <c r="M300" s="16"/>
    </row>
    <row r="301" spans="2:13" ht="12.75">
      <c r="B301" s="11"/>
      <c r="C301" s="11"/>
      <c r="D301" s="11"/>
      <c r="E301" s="11"/>
      <c r="F301" s="14"/>
      <c r="G301" s="14"/>
      <c r="H301" s="14"/>
      <c r="L301" s="16"/>
      <c r="M301" s="16"/>
    </row>
    <row r="302" spans="2:13" ht="12.75">
      <c r="B302" s="11"/>
      <c r="C302" s="11"/>
      <c r="D302" s="11"/>
      <c r="E302" s="11"/>
      <c r="F302" s="14"/>
      <c r="G302" s="14"/>
      <c r="H302" s="14"/>
      <c r="L302" s="16"/>
      <c r="M302" s="16"/>
    </row>
    <row r="303" spans="2:13" ht="12.75">
      <c r="B303" s="11"/>
      <c r="C303" s="11"/>
      <c r="D303" s="11"/>
      <c r="E303" s="11"/>
      <c r="F303" s="14"/>
      <c r="G303" s="14"/>
      <c r="H303" s="14"/>
      <c r="L303" s="16"/>
      <c r="M303" s="16"/>
    </row>
    <row r="304" spans="2:13" ht="12.75">
      <c r="B304" s="11"/>
      <c r="C304" s="11"/>
      <c r="D304" s="11"/>
      <c r="E304" s="11"/>
      <c r="L304" s="16"/>
      <c r="M304" s="16"/>
    </row>
    <row r="305" spans="2:13" ht="12.75">
      <c r="B305" s="11"/>
      <c r="C305" s="11"/>
      <c r="D305" s="11"/>
      <c r="E305" s="11"/>
      <c r="L305" s="16"/>
      <c r="M305" s="16"/>
    </row>
    <row r="306" spans="2:13" ht="12.75">
      <c r="B306" s="11"/>
      <c r="C306" s="11"/>
      <c r="D306" s="11"/>
      <c r="E306" s="11"/>
      <c r="L306" s="16"/>
      <c r="M306" s="16"/>
    </row>
    <row r="307" spans="2:13" ht="12.75">
      <c r="B307" s="11"/>
      <c r="C307" s="11"/>
      <c r="D307" s="11"/>
      <c r="E307" s="11"/>
      <c r="L307" s="16"/>
      <c r="M307" s="16"/>
    </row>
    <row r="308" spans="2:13" ht="12.75">
      <c r="B308" s="11"/>
      <c r="C308" s="11"/>
      <c r="D308" s="11"/>
      <c r="E308" s="11"/>
      <c r="L308" s="16"/>
      <c r="M308" s="16"/>
    </row>
    <row r="309" spans="2:13" ht="12.75">
      <c r="B309" s="11"/>
      <c r="C309" s="11"/>
      <c r="D309" s="11"/>
      <c r="E309" s="11"/>
      <c r="L309" s="16"/>
      <c r="M309" s="16"/>
    </row>
    <row r="310" spans="2:13" ht="12.75">
      <c r="B310" s="11"/>
      <c r="C310" s="11"/>
      <c r="D310" s="11"/>
      <c r="E310" s="11"/>
      <c r="L310" s="16"/>
      <c r="M310" s="16"/>
    </row>
    <row r="311" spans="2:13" ht="12.75">
      <c r="B311" s="11"/>
      <c r="C311" s="11"/>
      <c r="D311" s="11"/>
      <c r="E311" s="11"/>
      <c r="L311" s="16"/>
      <c r="M311" s="16"/>
    </row>
    <row r="312" spans="2:13" ht="12.75">
      <c r="B312" s="11"/>
      <c r="C312" s="11"/>
      <c r="D312" s="11"/>
      <c r="E312" s="11"/>
      <c r="L312" s="16"/>
      <c r="M312" s="16"/>
    </row>
    <row r="313" spans="2:13" ht="12.75">
      <c r="B313" s="11"/>
      <c r="C313" s="11"/>
      <c r="D313" s="11"/>
      <c r="E313" s="11"/>
      <c r="L313" s="16"/>
      <c r="M313" s="16"/>
    </row>
    <row r="314" spans="2:13" ht="12.75">
      <c r="B314" s="11"/>
      <c r="C314" s="11"/>
      <c r="D314" s="11"/>
      <c r="E314" s="11"/>
      <c r="L314" s="16"/>
      <c r="M314" s="16"/>
    </row>
    <row r="315" spans="2:13" ht="12.75">
      <c r="B315" s="11"/>
      <c r="C315" s="11"/>
      <c r="D315" s="11"/>
      <c r="E315" s="11"/>
      <c r="L315" s="16"/>
      <c r="M315" s="16"/>
    </row>
    <row r="316" spans="2:13" ht="12.75">
      <c r="B316" s="11"/>
      <c r="C316" s="11"/>
      <c r="D316" s="11"/>
      <c r="E316" s="11"/>
      <c r="L316" s="16"/>
      <c r="M316" s="16"/>
    </row>
    <row r="317" spans="2:13" ht="12.75">
      <c r="B317" s="11"/>
      <c r="C317" s="11"/>
      <c r="D317" s="11"/>
      <c r="E317" s="11"/>
      <c r="L317" s="16"/>
      <c r="M317" s="16"/>
    </row>
    <row r="318" spans="2:13" ht="12.75">
      <c r="B318" s="11"/>
      <c r="C318" s="11"/>
      <c r="D318" s="11"/>
      <c r="E318" s="11"/>
      <c r="L318" s="16"/>
      <c r="M318" s="16"/>
    </row>
    <row r="319" spans="2:13" ht="12.75">
      <c r="B319" s="11"/>
      <c r="C319" s="11"/>
      <c r="D319" s="11"/>
      <c r="E319" s="11"/>
      <c r="L319" s="16"/>
      <c r="M319" s="16"/>
    </row>
    <row r="320" spans="2:13" ht="12.75">
      <c r="B320" s="11"/>
      <c r="C320" s="11"/>
      <c r="D320" s="11"/>
      <c r="E320" s="11"/>
      <c r="L320" s="16"/>
      <c r="M320" s="16"/>
    </row>
    <row r="321" spans="2:13" ht="12.75">
      <c r="B321" s="11"/>
      <c r="C321" s="11"/>
      <c r="D321" s="11"/>
      <c r="E321" s="11"/>
      <c r="L321" s="16"/>
      <c r="M321" s="16"/>
    </row>
    <row r="322" spans="2:13" ht="12.75">
      <c r="B322" s="11"/>
      <c r="C322" s="11"/>
      <c r="D322" s="11"/>
      <c r="E322" s="11"/>
      <c r="L322" s="16"/>
      <c r="M322" s="16"/>
    </row>
    <row r="323" spans="2:13" ht="12.75">
      <c r="B323" s="11"/>
      <c r="C323" s="11"/>
      <c r="D323" s="11"/>
      <c r="E323" s="11"/>
      <c r="L323" s="16"/>
      <c r="M323" s="16"/>
    </row>
    <row r="324" spans="2:13" ht="12.75">
      <c r="B324" s="11"/>
      <c r="C324" s="11"/>
      <c r="D324" s="11"/>
      <c r="E324" s="11"/>
      <c r="L324" s="16"/>
      <c r="M324" s="16"/>
    </row>
    <row r="325" spans="2:13" ht="12.75">
      <c r="B325" s="11"/>
      <c r="C325" s="11"/>
      <c r="D325" s="11"/>
      <c r="E325" s="11"/>
      <c r="L325" s="16"/>
      <c r="M325" s="16"/>
    </row>
    <row r="326" spans="2:13" ht="12.75">
      <c r="B326" s="11"/>
      <c r="C326" s="11"/>
      <c r="D326" s="11"/>
      <c r="E326" s="11"/>
      <c r="L326" s="16"/>
      <c r="M326" s="16"/>
    </row>
    <row r="327" spans="2:13" ht="12.75">
      <c r="B327" s="11"/>
      <c r="C327" s="11"/>
      <c r="D327" s="11"/>
      <c r="E327" s="11"/>
      <c r="L327" s="16"/>
      <c r="M327" s="16"/>
    </row>
    <row r="328" spans="2:13" ht="12.75">
      <c r="B328" s="11"/>
      <c r="C328" s="11"/>
      <c r="D328" s="11"/>
      <c r="E328" s="11"/>
      <c r="L328" s="16"/>
      <c r="M328" s="16"/>
    </row>
    <row r="329" spans="2:13" ht="12.75">
      <c r="B329" s="11"/>
      <c r="C329" s="11"/>
      <c r="D329" s="11"/>
      <c r="E329" s="11"/>
      <c r="L329" s="16"/>
      <c r="M329" s="16"/>
    </row>
    <row r="330" spans="2:13" ht="12.75">
      <c r="B330" s="11"/>
      <c r="C330" s="11"/>
      <c r="D330" s="11"/>
      <c r="E330" s="11"/>
      <c r="L330" s="16"/>
      <c r="M330" s="16"/>
    </row>
    <row r="331" spans="2:13" ht="12.75">
      <c r="B331" s="11"/>
      <c r="C331" s="11"/>
      <c r="D331" s="11"/>
      <c r="E331" s="11"/>
      <c r="L331" s="16"/>
      <c r="M331" s="16"/>
    </row>
    <row r="332" spans="2:13" ht="12.75">
      <c r="B332" s="11"/>
      <c r="C332" s="11"/>
      <c r="D332" s="11"/>
      <c r="E332" s="11"/>
      <c r="L332" s="16"/>
      <c r="M332" s="16"/>
    </row>
    <row r="333" spans="2:13" ht="12.75">
      <c r="B333" s="11"/>
      <c r="C333" s="11"/>
      <c r="D333" s="11"/>
      <c r="E333" s="11"/>
      <c r="L333" s="16"/>
      <c r="M333" s="16"/>
    </row>
    <row r="334" spans="2:13" ht="12.75">
      <c r="B334" s="11"/>
      <c r="C334" s="11"/>
      <c r="D334" s="11"/>
      <c r="E334" s="11"/>
      <c r="L334" s="16"/>
      <c r="M334" s="16"/>
    </row>
    <row r="335" spans="2:13" ht="12.75">
      <c r="B335" s="11"/>
      <c r="C335" s="11"/>
      <c r="D335" s="11"/>
      <c r="E335" s="11"/>
      <c r="L335" s="16"/>
      <c r="M335" s="16"/>
    </row>
    <row r="336" spans="2:13" ht="12.75">
      <c r="B336" s="11"/>
      <c r="C336" s="11"/>
      <c r="D336" s="11"/>
      <c r="E336" s="11"/>
      <c r="L336" s="16"/>
      <c r="M336" s="16"/>
    </row>
    <row r="337" spans="2:13" ht="12.75">
      <c r="B337" s="11"/>
      <c r="C337" s="11"/>
      <c r="D337" s="11"/>
      <c r="E337" s="11"/>
      <c r="L337" s="16"/>
      <c r="M337" s="16"/>
    </row>
    <row r="338" spans="2:13" ht="12.75">
      <c r="B338" s="11"/>
      <c r="C338" s="11"/>
      <c r="D338" s="11"/>
      <c r="E338" s="11"/>
      <c r="L338" s="16"/>
      <c r="M338" s="16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</sheetData>
  <sheetProtection/>
  <mergeCells count="9">
    <mergeCell ref="A12:I14"/>
    <mergeCell ref="L15:N16"/>
    <mergeCell ref="J17:J18"/>
    <mergeCell ref="N17:N18"/>
    <mergeCell ref="K17:K18"/>
    <mergeCell ref="M17:M18"/>
    <mergeCell ref="F15:H16"/>
    <mergeCell ref="G17:G18"/>
    <mergeCell ref="H17:H1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2013-05-07T22:01:48Z</cp:lastPrinted>
  <dcterms:created xsi:type="dcterms:W3CDTF">2008-05-05T03:12:53Z</dcterms:created>
  <dcterms:modified xsi:type="dcterms:W3CDTF">2014-03-20T00:12:49Z</dcterms:modified>
  <cp:category/>
  <cp:version/>
  <cp:contentType/>
  <cp:contentStatus/>
</cp:coreProperties>
</file>